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ЭтаКнига" defaultThemeVersion="124226"/>
  <bookViews>
    <workbookView xWindow="120" yWindow="120" windowWidth="11295" windowHeight="4815"/>
  </bookViews>
  <sheets>
    <sheet name="Титул" sheetId="2" r:id="rId1"/>
    <sheet name="Сводные" sheetId="4" r:id="rId2"/>
    <sheet name="План уч проц" sheetId="1" r:id="rId3"/>
    <sheet name="Лист3" sheetId="3" state="hidden" r:id="rId4"/>
    <sheet name="Календарный график" sheetId="7" r:id="rId5"/>
    <sheet name="Перечень кабинетов" sheetId="6" r:id="rId6"/>
  </sheets>
  <externalReferences>
    <externalReference r:id="rId7"/>
  </externalReferences>
  <definedNames>
    <definedName name="_ftn1" localSheetId="2">'План уч проц'!$A$24</definedName>
    <definedName name="_ftn2" localSheetId="2">'План уч проц'!$A$25</definedName>
    <definedName name="_ftnref1" localSheetId="2">'План уч проц'!$E$3</definedName>
    <definedName name="_ftnref2" localSheetId="2">'План уч проц'!$M$3</definedName>
    <definedName name="OLE_LINK1" localSheetId="5">'Перечень кабинетов'!#REF!</definedName>
    <definedName name="год" localSheetId="4">[1]Лист3!$C$1:$C$7</definedName>
    <definedName name="год" localSheetId="5">[1]Лист3!$C$1:$C$7</definedName>
    <definedName name="год">Лист3!$C$1:$C$7</definedName>
    <definedName name="мес" localSheetId="4">[1]Лист3!$D$1:$D$2</definedName>
    <definedName name="мес" localSheetId="5">[1]Лист3!$D$1:$D$2</definedName>
    <definedName name="мес">Лист3!$D$1:$D$2</definedName>
    <definedName name="_xlnm.Print_Area" localSheetId="2">'План уч проц'!$A$1:$T$81</definedName>
    <definedName name="_xlnm.Print_Area" localSheetId="1">Сводные!$A$1:$I$12</definedName>
    <definedName name="образ" localSheetId="4">[1]Лист3!$E$2:$E$4</definedName>
    <definedName name="образ" localSheetId="5">[1]Лист3!$E$2:$E$4</definedName>
    <definedName name="образ">Лист3!$E$2:$E$4</definedName>
    <definedName name="очная" localSheetId="4">[1]Лист3!$A$2:$A$4</definedName>
    <definedName name="очная" localSheetId="5">[1]Лист3!$A$2:$A$4</definedName>
    <definedName name="очная">Лист3!$A$2:$A$4</definedName>
    <definedName name="прог" localSheetId="4">[1]Лист3!$J$3:$J$5</definedName>
    <definedName name="прог" localSheetId="5">[1]Лист3!$J$3:$J$5</definedName>
    <definedName name="прог">Лист3!$J$3:$J$5</definedName>
    <definedName name="уров" localSheetId="4">[1]Лист3!$J$7:$J$8</definedName>
    <definedName name="уров" localSheetId="5">[1]Лист3!$J$7:$J$8</definedName>
    <definedName name="уров">Лист3!$J$7:$J$8</definedName>
  </definedNames>
  <calcPr calcId="124519"/>
</workbook>
</file>

<file path=xl/calcChain.xml><?xml version="1.0" encoding="utf-8"?>
<calcChain xmlns="http://schemas.openxmlformats.org/spreadsheetml/2006/main">
  <c r="F44" i="1"/>
  <c r="F55"/>
  <c r="F31"/>
  <c r="F28" s="1"/>
  <c r="L70" l="1"/>
  <c r="L69"/>
  <c r="L66"/>
  <c r="L65"/>
  <c r="I58"/>
  <c r="J58"/>
  <c r="F58"/>
  <c r="G58"/>
  <c r="H58"/>
  <c r="K47"/>
  <c r="O78"/>
  <c r="O77"/>
  <c r="P78" l="1"/>
  <c r="Q78"/>
  <c r="R78"/>
  <c r="S78"/>
  <c r="T78"/>
  <c r="P77"/>
  <c r="Q77"/>
  <c r="R77"/>
  <c r="S77"/>
  <c r="T77"/>
  <c r="O53"/>
  <c r="N72"/>
  <c r="H64" l="1"/>
  <c r="F64" s="1"/>
  <c r="F60"/>
  <c r="G60" s="1"/>
  <c r="H60"/>
  <c r="H68"/>
  <c r="F68" s="1"/>
  <c r="F67" s="1"/>
  <c r="H50"/>
  <c r="F50" s="1"/>
  <c r="G50" s="1"/>
  <c r="P48"/>
  <c r="Q48"/>
  <c r="R48"/>
  <c r="S48"/>
  <c r="T48"/>
  <c r="O48"/>
  <c r="O47" s="1"/>
  <c r="I48"/>
  <c r="J48"/>
  <c r="K48"/>
  <c r="P58"/>
  <c r="Q58"/>
  <c r="Q47" s="1"/>
  <c r="R58"/>
  <c r="S58"/>
  <c r="T58"/>
  <c r="O58"/>
  <c r="L67"/>
  <c r="I67"/>
  <c r="J67"/>
  <c r="K67"/>
  <c r="M67"/>
  <c r="N67"/>
  <c r="O67"/>
  <c r="P67"/>
  <c r="Q67"/>
  <c r="R67"/>
  <c r="S67"/>
  <c r="T67"/>
  <c r="L63"/>
  <c r="K63"/>
  <c r="M63"/>
  <c r="N63"/>
  <c r="O63"/>
  <c r="P63"/>
  <c r="Q63"/>
  <c r="R63"/>
  <c r="S63"/>
  <c r="T63"/>
  <c r="T47" s="1"/>
  <c r="I63"/>
  <c r="J63"/>
  <c r="I53"/>
  <c r="I47" s="1"/>
  <c r="L62"/>
  <c r="H35"/>
  <c r="H67" l="1"/>
  <c r="L47"/>
  <c r="H63"/>
  <c r="F63"/>
  <c r="G64"/>
  <c r="G63" s="1"/>
  <c r="P47"/>
  <c r="G68"/>
  <c r="G67" s="1"/>
  <c r="F35"/>
  <c r="G35" s="1"/>
  <c r="M47"/>
  <c r="N47"/>
  <c r="H55"/>
  <c r="G55" s="1"/>
  <c r="H54"/>
  <c r="F54" s="1"/>
  <c r="G54" s="1"/>
  <c r="J53"/>
  <c r="J47" s="1"/>
  <c r="P53"/>
  <c r="Q53"/>
  <c r="R53"/>
  <c r="R47" s="1"/>
  <c r="S53"/>
  <c r="S47" s="1"/>
  <c r="T53"/>
  <c r="H49" l="1"/>
  <c r="H48" s="1"/>
  <c r="H44"/>
  <c r="G44" s="1"/>
  <c r="H45"/>
  <c r="G45" s="1"/>
  <c r="F49" l="1"/>
  <c r="F48" s="1"/>
  <c r="H43"/>
  <c r="G43" s="1"/>
  <c r="H42"/>
  <c r="F42" s="1"/>
  <c r="G42" s="1"/>
  <c r="H41"/>
  <c r="F41" s="1"/>
  <c r="G41" s="1"/>
  <c r="H40"/>
  <c r="F40" s="1"/>
  <c r="G40" s="1"/>
  <c r="H39"/>
  <c r="F39" s="1"/>
  <c r="G39" s="1"/>
  <c r="G49" l="1"/>
  <c r="G48" s="1"/>
  <c r="P38"/>
  <c r="Q38"/>
  <c r="R38"/>
  <c r="S38"/>
  <c r="T38"/>
  <c r="O38"/>
  <c r="P33"/>
  <c r="Q33"/>
  <c r="R33"/>
  <c r="S33"/>
  <c r="T33"/>
  <c r="O33"/>
  <c r="P28"/>
  <c r="Q28"/>
  <c r="R28"/>
  <c r="S28"/>
  <c r="T28"/>
  <c r="O28"/>
  <c r="N14"/>
  <c r="M14"/>
  <c r="H59"/>
  <c r="L61"/>
  <c r="L58" s="1"/>
  <c r="L56"/>
  <c r="L57"/>
  <c r="L53" s="1"/>
  <c r="L52"/>
  <c r="L51"/>
  <c r="M72"/>
  <c r="N71"/>
  <c r="N75" s="1"/>
  <c r="M71"/>
  <c r="M75" s="1"/>
  <c r="I38"/>
  <c r="J38"/>
  <c r="H53"/>
  <c r="H47" s="1"/>
  <c r="H46"/>
  <c r="F46" s="1"/>
  <c r="G46" s="1"/>
  <c r="I33"/>
  <c r="J33"/>
  <c r="H34"/>
  <c r="F34" s="1"/>
  <c r="G34" s="1"/>
  <c r="H36"/>
  <c r="I28"/>
  <c r="J28"/>
  <c r="H30"/>
  <c r="G30" s="1"/>
  <c r="H31"/>
  <c r="H32"/>
  <c r="H29"/>
  <c r="G29" s="1"/>
  <c r="B10" i="4"/>
  <c r="C11"/>
  <c r="D11"/>
  <c r="E11"/>
  <c r="F11"/>
  <c r="G11"/>
  <c r="H11"/>
  <c r="I11"/>
  <c r="B8"/>
  <c r="B9"/>
  <c r="B7"/>
  <c r="L48" i="1" l="1"/>
  <c r="F59"/>
  <c r="T37"/>
  <c r="T27" s="1"/>
  <c r="P37"/>
  <c r="P27" s="1"/>
  <c r="O37"/>
  <c r="Q37"/>
  <c r="Q27" s="1"/>
  <c r="R37"/>
  <c r="R27" s="1"/>
  <c r="S37"/>
  <c r="S27" s="1"/>
  <c r="J37"/>
  <c r="I37"/>
  <c r="H33"/>
  <c r="G38"/>
  <c r="H38"/>
  <c r="H37" s="1"/>
  <c r="F36"/>
  <c r="G36" s="1"/>
  <c r="G33" s="1"/>
  <c r="F38"/>
  <c r="G28"/>
  <c r="H28"/>
  <c r="B11" i="4"/>
  <c r="H25" i="1"/>
  <c r="H26"/>
  <c r="H22"/>
  <c r="H23"/>
  <c r="H24"/>
  <c r="H21"/>
  <c r="H16"/>
  <c r="H17"/>
  <c r="H18"/>
  <c r="H19"/>
  <c r="H20"/>
  <c r="H15"/>
  <c r="H27" l="1"/>
  <c r="O27"/>
  <c r="O75" s="1"/>
  <c r="O71" s="1"/>
  <c r="L27"/>
  <c r="G53"/>
  <c r="G47" s="1"/>
  <c r="F53"/>
  <c r="F47" s="1"/>
  <c r="Q75"/>
  <c r="Q71" s="1"/>
  <c r="Q72" s="1"/>
  <c r="Q14"/>
  <c r="T14"/>
  <c r="T75"/>
  <c r="T71" s="1"/>
  <c r="T72" s="1"/>
  <c r="R75"/>
  <c r="R71" s="1"/>
  <c r="R72" s="1"/>
  <c r="R14"/>
  <c r="P75"/>
  <c r="P71" s="1"/>
  <c r="P72" s="1"/>
  <c r="P14"/>
  <c r="S14"/>
  <c r="S75"/>
  <c r="S71" s="1"/>
  <c r="S72" s="1"/>
  <c r="G59"/>
  <c r="I71"/>
  <c r="I27"/>
  <c r="J71"/>
  <c r="J27"/>
  <c r="F33"/>
  <c r="H14"/>
  <c r="O14" l="1"/>
  <c r="L71"/>
  <c r="O72"/>
  <c r="G37"/>
  <c r="G71" s="1"/>
  <c r="F37"/>
  <c r="F27" s="1"/>
  <c r="H71"/>
  <c r="F71" l="1"/>
  <c r="G27"/>
</calcChain>
</file>

<file path=xl/sharedStrings.xml><?xml version="1.0" encoding="utf-8"?>
<sst xmlns="http://schemas.openxmlformats.org/spreadsheetml/2006/main" count="388" uniqueCount="259">
  <si>
    <t xml:space="preserve">   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</si>
  <si>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</si>
  <si>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</si>
  <si>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Распределение обязательной нагрузки по курсам и семестрам[2] (час. в семестр)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</si>
  <si>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</si>
  <si>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</si>
  <si>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</si>
  <si>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</si>
  <si>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</si>
  <si>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</si>
  <si>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всего занятий</t>
  </si>
  <si>
    <t>в т. ч.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</si>
  <si>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</si>
  <si>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</si>
  <si>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</si>
  <si>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</si>
  <si>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</si>
  <si>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</si>
  <si>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лекций, уроков, семинаров</t>
  </si>
  <si>
    <t>лаб. и практ. занятий</t>
  </si>
  <si>
    <t>сем.</t>
  </si>
  <si>
    <t>нед</t>
  </si>
  <si>
    <t>О.00</t>
  </si>
  <si>
    <t>Общеобразовательный цикл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</si>
  <si>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</si>
  <si>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</si>
  <si>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</si>
  <si>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</si>
  <si>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</si>
  <si>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</si>
  <si>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</si>
  <si>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</si>
  <si>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</si>
  <si>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Обществознание</t>
  </si>
  <si>
    <t>ОДБ.06</t>
  </si>
  <si>
    <t>Химия</t>
  </si>
  <si>
    <t>ОДБ.07</t>
  </si>
  <si>
    <t>Биология</t>
  </si>
  <si>
    <t>ОДБ.08</t>
  </si>
  <si>
    <t xml:space="preserve">Основы безопасности жизнедеятельности </t>
  </si>
  <si>
    <t>ОДБ.09</t>
  </si>
  <si>
    <t>Физическая культура</t>
  </si>
  <si>
    <t>ОДП.01</t>
  </si>
  <si>
    <t>Физика</t>
  </si>
  <si>
    <t>ОДП.02</t>
  </si>
  <si>
    <t>Математика</t>
  </si>
  <si>
    <t>ОДП.03</t>
  </si>
  <si>
    <t>Информатика и ИКТ</t>
  </si>
  <si>
    <t>ОП.00</t>
  </si>
  <si>
    <t>П.00</t>
  </si>
  <si>
    <t xml:space="preserve">Профессиональный цикл </t>
  </si>
  <si>
    <t>ПМ.00</t>
  </si>
  <si>
    <t>Профессиональные модули</t>
  </si>
  <si>
    <t>ПМ.01</t>
  </si>
  <si>
    <t>МДК.01.01</t>
  </si>
  <si>
    <t>УП.01</t>
  </si>
  <si>
    <t>УП.02</t>
  </si>
  <si>
    <t>Всего</t>
  </si>
  <si>
    <t>учебной практики</t>
  </si>
  <si>
    <t>Технич</t>
  </si>
  <si>
    <t>Основы философии</t>
  </si>
  <si>
    <t>IV курс</t>
  </si>
  <si>
    <t>7 семестр</t>
  </si>
  <si>
    <t>8 семестр</t>
  </si>
  <si>
    <t>Утверждаю:</t>
  </si>
  <si>
    <t>Директор ______________</t>
  </si>
  <si>
    <t>М.Н. Верхотурцев</t>
  </si>
  <si>
    <t>«</t>
  </si>
  <si>
    <t>»</t>
  </si>
  <si>
    <t>г</t>
  </si>
  <si>
    <t>УЧЕБНЫЙ ПЛАН</t>
  </si>
  <si>
    <t>«Мишкинский профессионально-педагогический колледж»</t>
  </si>
  <si>
    <t>по  специальности среднего профессионального образования</t>
  </si>
  <si>
    <t>по программе углубленной подготовки</t>
  </si>
  <si>
    <t>Квалификация:</t>
  </si>
  <si>
    <t xml:space="preserve">Форма обучения-  </t>
  </si>
  <si>
    <t>очная</t>
  </si>
  <si>
    <t>заочная</t>
  </si>
  <si>
    <t>очно-заочная</t>
  </si>
  <si>
    <t>мес</t>
  </si>
  <si>
    <t xml:space="preserve">Нормативный срок обучения- </t>
  </si>
  <si>
    <t>На базе</t>
  </si>
  <si>
    <t>основного общего образования</t>
  </si>
  <si>
    <t>среднего (полного) общего образования</t>
  </si>
  <si>
    <t>начального профессионального образования</t>
  </si>
  <si>
    <t>по программе базовой подготовки</t>
  </si>
  <si>
    <t>по  профессии начального профессионального образования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</si>
  <si>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</si>
  <si>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</si>
  <si>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</si>
  <si>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</si>
  <si>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</si>
  <si>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</si>
  <si>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Каникулы</t>
  </si>
  <si>
    <t>по профилю специальности</t>
  </si>
  <si>
    <t>преддипломная</t>
  </si>
  <si>
    <t>(для СПО)</t>
  </si>
  <si>
    <r>
      <t xml:space="preserve">I </t>
    </r>
    <r>
      <rPr>
        <sz val="10"/>
        <color rgb="FF000000"/>
        <rFont val="Times New Roman"/>
        <family val="1"/>
        <charset val="204"/>
      </rPr>
      <t>курс</t>
    </r>
  </si>
  <si>
    <r>
      <t xml:space="preserve">II </t>
    </r>
    <r>
      <rPr>
        <sz val="10"/>
        <color rgb="FF000000"/>
        <rFont val="Times New Roman"/>
        <family val="1"/>
        <charset val="204"/>
      </rPr>
      <t>курс</t>
    </r>
  </si>
  <si>
    <r>
      <t>III</t>
    </r>
    <r>
      <rPr>
        <sz val="10"/>
        <color rgb="FF000000"/>
        <rFont val="Times New Roman"/>
        <family val="1"/>
        <charset val="204"/>
      </rPr>
      <t xml:space="preserve"> курс</t>
    </r>
  </si>
  <si>
    <t>Сводные данные по бюджету времени (в неделях)</t>
  </si>
  <si>
    <t>Удалить строку</t>
  </si>
  <si>
    <r>
      <t>VI</t>
    </r>
    <r>
      <rPr>
        <sz val="10"/>
        <color rgb="FF000000"/>
        <rFont val="Times New Roman"/>
        <family val="1"/>
        <charset val="204"/>
      </rPr>
      <t xml:space="preserve"> курс</t>
    </r>
  </si>
  <si>
    <t>ОГСЭ.00</t>
  </si>
  <si>
    <t xml:space="preserve">Общий гуманитарный и социально-экономический цикл </t>
  </si>
  <si>
    <t>ОГСЭ.01</t>
  </si>
  <si>
    <t>ОГСЭ.02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</si>
  <si>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</si>
  <si>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</si>
  <si>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</si>
  <si>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</si>
  <si>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</si>
  <si>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>ЕН.02</t>
  </si>
  <si>
    <t>Общепрофессиональные дисциплины</t>
  </si>
  <si>
    <t>ПДП</t>
  </si>
  <si>
    <t xml:space="preserve">Преддипломная практика </t>
  </si>
  <si>
    <t>ГИА</t>
  </si>
  <si>
    <t>1.1. Дипломный проект (работа)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</si>
  <si>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</si>
  <si>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</si>
  <si>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</si>
  <si>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</si>
  <si>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</si>
  <si>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</si>
  <si>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</si>
  <si>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</si>
  <si>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Правовое обеспечение профессиональной деятельности</t>
  </si>
  <si>
    <t>Безопасность жизнедеятельности</t>
  </si>
  <si>
    <t>Инженерная графика</t>
  </si>
  <si>
    <t>Охрана труда</t>
  </si>
  <si>
    <t>ПМ.02</t>
  </si>
  <si>
    <t>Курсовая</t>
  </si>
  <si>
    <t>ПМ.03</t>
  </si>
  <si>
    <t>МДК.03.01</t>
  </si>
  <si>
    <t>Выполнение работ по одной или нескольким профессиям рабочих, должностям служащих</t>
  </si>
  <si>
    <t>УП.03</t>
  </si>
  <si>
    <t>производст. практика/преддипломная практика</t>
  </si>
  <si>
    <t>экзаменов</t>
  </si>
  <si>
    <t>диф.зачетов</t>
  </si>
  <si>
    <t>зачетов</t>
  </si>
  <si>
    <t>дисциплин и МДК</t>
  </si>
  <si>
    <t>Форма промежуточной аттестации</t>
  </si>
  <si>
    <t>З</t>
  </si>
  <si>
    <t>ДЗ</t>
  </si>
  <si>
    <t>Э</t>
  </si>
  <si>
    <t>Учебная и производственная практика</t>
  </si>
  <si>
    <t>Кол-во часов в неделю</t>
  </si>
  <si>
    <t>Профиль</t>
  </si>
  <si>
    <t>технический</t>
  </si>
  <si>
    <t>Перечень кабинетов, лабораторий, мастерских и др. для подготовки</t>
  </si>
  <si>
    <t xml:space="preserve"> по специальности СПО</t>
  </si>
  <si>
    <t>№</t>
  </si>
  <si>
    <t>Наименование</t>
  </si>
  <si>
    <t>Кабинеты:</t>
  </si>
  <si>
    <t>Лаборатории:</t>
  </si>
  <si>
    <t>Спортивный комплекс:</t>
  </si>
  <si>
    <t xml:space="preserve"> Залы:</t>
  </si>
  <si>
    <t>Календарный график учебного процесса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</si>
  <si>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</si>
  <si>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</si>
  <si>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</si>
  <si>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</si>
  <si>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</si>
  <si>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</si>
  <si>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</si>
  <si>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</si>
  <si>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</si>
  <si>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</si>
  <si>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</si>
  <si>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</si>
  <si>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</si>
  <si>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Итоговая аттестация</t>
  </si>
  <si>
    <t>-</t>
  </si>
  <si>
    <t>А</t>
  </si>
  <si>
    <t>ОУ</t>
  </si>
  <si>
    <t>ПП</t>
  </si>
  <si>
    <t>ПД</t>
  </si>
  <si>
    <t>ИА</t>
  </si>
  <si>
    <t>Условные обозначения</t>
  </si>
  <si>
    <t>Теоретическое обучение</t>
  </si>
  <si>
    <t>Преддипломная практика</t>
  </si>
  <si>
    <t>Промежуточная атестация</t>
  </si>
  <si>
    <t>,</t>
  </si>
  <si>
    <t>ПП.01</t>
  </si>
  <si>
    <t>ПП.02</t>
  </si>
  <si>
    <t>Всего по циклам ОПОП</t>
  </si>
  <si>
    <t>Учебная пратика</t>
  </si>
  <si>
    <t xml:space="preserve">1. Программа углубленной подготовки </t>
  </si>
  <si>
    <t>математики;</t>
  </si>
  <si>
    <t>информатики;</t>
  </si>
  <si>
    <t>инженерной графики;</t>
  </si>
  <si>
    <t>метрологии, стандартизации и сертификации;</t>
  </si>
  <si>
    <t>технологического оборудования деревообрабатывающего производства.</t>
  </si>
  <si>
    <t>Государственная (итоговая) аттестация 6 недель (216 час)</t>
  </si>
  <si>
    <t>Выполнение дипломного проекта (работы) с 18.05 по 14.06 (всего 4 нед.)</t>
  </si>
  <si>
    <t>МДК.02.01</t>
  </si>
  <si>
    <t>ГБОУ СПО "МППК"</t>
  </si>
  <si>
    <t>МДК.01.02</t>
  </si>
  <si>
    <t>МДК.02.02</t>
  </si>
  <si>
    <t>МДК.03.02</t>
  </si>
  <si>
    <t>ПП.03</t>
  </si>
  <si>
    <t xml:space="preserve">Защита дипломного проекта (работы)  с 15.06 по 28.04 (всего 2 нед.)        </t>
  </si>
  <si>
    <r>
      <t>Консультации</t>
    </r>
    <r>
      <rPr>
        <sz val="10"/>
        <color rgb="FF000000"/>
        <rFont val="Times New Roman"/>
        <family val="1"/>
        <charset val="204"/>
      </rPr>
      <t xml:space="preserve"> на учебную группу по 100 часов в год (всего 400 час.)</t>
    </r>
  </si>
  <si>
    <t>иностранных языков;</t>
  </si>
  <si>
    <t>спортивный зал;</t>
  </si>
  <si>
    <t>открытый стадион широкого профиля с элементами полосы препятствий;</t>
  </si>
  <si>
    <t>стрелковый тир (в любой модификации, включая электронный) или место для стрельбы</t>
  </si>
  <si>
    <t>библиотека, читальный зал с выходом в сеть Интернет;</t>
  </si>
  <si>
    <t>актовый зал</t>
  </si>
  <si>
    <t>Конструирование, моделирование и технология швейных изделий</t>
  </si>
  <si>
    <t>Технолог-конструктор</t>
  </si>
  <si>
    <t>Экологические основы природопользования</t>
  </si>
  <si>
    <t xml:space="preserve">Информационные технологии в профессиональной деятельности </t>
  </si>
  <si>
    <t>ЕН.03</t>
  </si>
  <si>
    <t>Метрология, стандартизация и подтверждение качества</t>
  </si>
  <si>
    <t>Материаловедение</t>
  </si>
  <si>
    <t>Спецрисунок и художественная графика</t>
  </si>
  <si>
    <t>История стилей в костюме</t>
  </si>
  <si>
    <t>Моделирование швейных изделий</t>
  </si>
  <si>
    <t>Основы художественного оформления швейного изделия</t>
  </si>
  <si>
    <t>Конструирование швейных изделий</t>
  </si>
  <si>
    <t>Теоретические основы конструирования швейных изделий</t>
  </si>
  <si>
    <t>Методы конструктивного моделирования швейных изделий</t>
  </si>
  <si>
    <t>Подготовка и организация технологических процессов на швейном производстве</t>
  </si>
  <si>
    <t>Основы обработки различных видов одежды</t>
  </si>
  <si>
    <t>ПМ.04</t>
  </si>
  <si>
    <t xml:space="preserve">Организация работы специализированного подразделения швейного производства и управление ею </t>
  </si>
  <si>
    <t>Основы управления работами специализированного подразделения швейного производства</t>
  </si>
  <si>
    <t>МДК. 04. 01</t>
  </si>
  <si>
    <t>ПМ. 05</t>
  </si>
  <si>
    <t>УП.04</t>
  </si>
  <si>
    <t>ПП.04</t>
  </si>
  <si>
    <t>МДК.05.01</t>
  </si>
  <si>
    <t>Портной</t>
  </si>
  <si>
    <t>УП.05</t>
  </si>
  <si>
    <t>ПП.05</t>
  </si>
  <si>
    <t>Художественная обработка материалов</t>
  </si>
  <si>
    <t>Оборудование швейного производства</t>
  </si>
  <si>
    <t>основы философии;</t>
  </si>
  <si>
    <t>материаловедения;</t>
  </si>
  <si>
    <t>история стилей в костюме;</t>
  </si>
  <si>
    <t>моделирование и художественно оформление одежды;</t>
  </si>
  <si>
    <t>спецрисунок и художественная графика;</t>
  </si>
  <si>
    <t>технология швейныхизделий;</t>
  </si>
  <si>
    <t xml:space="preserve">конструирования одежды; </t>
  </si>
  <si>
    <t>конструирования изделий и раскроя ткани;</t>
  </si>
  <si>
    <t>макетирования швейных изделий;</t>
  </si>
  <si>
    <t>компьютерной графики;</t>
  </si>
  <si>
    <t>швейного производства</t>
  </si>
  <si>
    <t>безопасность жизнедеятельности;</t>
  </si>
  <si>
    <t>художественного конструкторского проектирования;</t>
  </si>
  <si>
    <t>Мастерские:</t>
  </si>
  <si>
    <t>3,4,5,6,7,8</t>
  </si>
  <si>
    <t>5(К)</t>
  </si>
  <si>
    <t>7(К)</t>
  </si>
  <si>
    <t>8(К)</t>
  </si>
  <si>
    <t>5,6,7</t>
  </si>
  <si>
    <t>июня</t>
  </si>
  <si>
    <t xml:space="preserve">Государственного бюджетного образовательного учреждения среднего профессионального образования 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</si>
</sst>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0"/>
      <color theme="10"/>
      <name val="Calibri"/>
      <family val="2"/>
      <charset val="204"/>
    </font>
    <font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1"/>
      <color rgb="FFFFFFF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6">
    <xf numFmtId="0" fontId="0" fillId="0" borderId="0" xfId="0"/>
    <xf numFmtId="0" fontId="0" fillId="0" borderId="0" xfId="0" applyBorder="1"/>
    <xf numFmtId="0" fontId="6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9" fillId="0" borderId="0" xfId="0" applyFont="1"/>
    <xf numFmtId="0" fontId="8" fillId="0" borderId="0" xfId="0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9" fillId="0" borderId="7" xfId="0" applyFont="1" applyBorder="1" applyProtection="1">
      <protection locked="0"/>
    </xf>
    <xf numFmtId="0" fontId="9" fillId="0" borderId="0" xfId="0" applyFont="1" applyProtection="1">
      <protection locked="0"/>
    </xf>
    <xf numFmtId="0" fontId="12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wrapText="1"/>
    </xf>
    <xf numFmtId="0" fontId="6" fillId="0" borderId="6" xfId="0" applyFont="1" applyBorder="1" applyAlignment="1">
      <alignment vertical="top" wrapText="1"/>
    </xf>
    <xf numFmtId="0" fontId="14" fillId="0" borderId="0" xfId="0" applyFont="1" applyAlignment="1">
      <alignment horizontal="center"/>
    </xf>
    <xf numFmtId="0" fontId="6" fillId="0" borderId="6" xfId="0" applyFont="1" applyBorder="1" applyAlignment="1" applyProtection="1">
      <alignment vertical="top" wrapText="1"/>
      <protection locked="0"/>
    </xf>
    <xf numFmtId="0" fontId="6" fillId="0" borderId="3" xfId="0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0" fontId="15" fillId="0" borderId="0" xfId="0" applyFont="1"/>
    <xf numFmtId="0" fontId="5" fillId="0" borderId="9" xfId="0" applyFont="1" applyBorder="1" applyAlignment="1">
      <alignment vertical="top" wrapText="1"/>
    </xf>
    <xf numFmtId="0" fontId="5" fillId="3" borderId="9" xfId="0" applyFont="1" applyFill="1" applyBorder="1" applyAlignment="1">
      <alignment vertical="top" wrapText="1"/>
    </xf>
    <xf numFmtId="0" fontId="16" fillId="3" borderId="9" xfId="0" applyFont="1" applyFill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18" fillId="0" borderId="0" xfId="0" applyFont="1"/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20" fillId="0" borderId="0" xfId="0" applyFont="1"/>
    <xf numFmtId="0" fontId="24" fillId="3" borderId="9" xfId="0" applyFont="1" applyFill="1" applyBorder="1" applyAlignment="1">
      <alignment vertical="top" wrapText="1"/>
    </xf>
    <xf numFmtId="0" fontId="25" fillId="0" borderId="0" xfId="0" applyFont="1"/>
    <xf numFmtId="0" fontId="23" fillId="3" borderId="9" xfId="0" applyFont="1" applyFill="1" applyBorder="1" applyAlignment="1">
      <alignment vertical="top" wrapText="1"/>
    </xf>
    <xf numFmtId="0" fontId="9" fillId="0" borderId="0" xfId="0" applyFont="1" applyBorder="1"/>
    <xf numFmtId="0" fontId="7" fillId="0" borderId="0" xfId="0" applyFont="1" applyBorder="1" applyAlignment="1"/>
    <xf numFmtId="0" fontId="26" fillId="0" borderId="9" xfId="0" applyFont="1" applyBorder="1" applyAlignment="1">
      <alignment horizontal="center"/>
    </xf>
    <xf numFmtId="0" fontId="26" fillId="0" borderId="9" xfId="0" applyFont="1" applyBorder="1" applyAlignment="1">
      <alignment horizontal="justify"/>
    </xf>
    <xf numFmtId="0" fontId="26" fillId="0" borderId="9" xfId="0" applyFont="1" applyBorder="1" applyAlignment="1">
      <alignment horizontal="left"/>
    </xf>
    <xf numFmtId="0" fontId="9" fillId="0" borderId="9" xfId="0" applyFont="1" applyBorder="1" applyAlignment="1">
      <alignment horizontal="justify"/>
    </xf>
    <xf numFmtId="0" fontId="28" fillId="0" borderId="0" xfId="0" applyFont="1"/>
    <xf numFmtId="0" fontId="28" fillId="0" borderId="9" xfId="0" applyFont="1" applyBorder="1"/>
    <xf numFmtId="0" fontId="30" fillId="0" borderId="9" xfId="0" applyFont="1" applyBorder="1" applyAlignment="1">
      <alignment horizontal="left"/>
    </xf>
    <xf numFmtId="0" fontId="28" fillId="0" borderId="0" xfId="0" applyFont="1" applyBorder="1"/>
    <xf numFmtId="0" fontId="28" fillId="0" borderId="19" xfId="0" applyFont="1" applyBorder="1"/>
    <xf numFmtId="0" fontId="28" fillId="0" borderId="0" xfId="0" applyFont="1" applyAlignment="1">
      <alignment horizontal="center"/>
    </xf>
    <xf numFmtId="0" fontId="2" fillId="0" borderId="9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top" textRotation="90" wrapText="1"/>
    </xf>
    <xf numFmtId="0" fontId="1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wrapText="1"/>
    </xf>
    <xf numFmtId="0" fontId="21" fillId="0" borderId="9" xfId="0" applyFont="1" applyBorder="1" applyAlignment="1">
      <alignment horizontal="center" wrapText="1"/>
    </xf>
    <xf numFmtId="0" fontId="21" fillId="0" borderId="9" xfId="0" applyFont="1" applyBorder="1" applyAlignment="1">
      <alignment wrapText="1"/>
    </xf>
    <xf numFmtId="0" fontId="22" fillId="0" borderId="9" xfId="0" applyFont="1" applyBorder="1" applyAlignment="1">
      <alignment wrapText="1"/>
    </xf>
    <xf numFmtId="0" fontId="0" fillId="0" borderId="9" xfId="0" applyBorder="1" applyAlignment="1"/>
    <xf numFmtId="0" fontId="22" fillId="0" borderId="9" xfId="0" applyFont="1" applyBorder="1" applyAlignment="1">
      <alignment vertical="top" wrapText="1"/>
    </xf>
    <xf numFmtId="0" fontId="24" fillId="0" borderId="9" xfId="0" applyFont="1" applyBorder="1" applyAlignment="1">
      <alignment vertical="top" wrapText="1"/>
    </xf>
    <xf numFmtId="0" fontId="1" fillId="0" borderId="9" xfId="0" applyFont="1" applyBorder="1" applyAlignment="1">
      <alignment horizontal="right" wrapText="1"/>
    </xf>
    <xf numFmtId="0" fontId="0" fillId="0" borderId="0" xfId="0" applyFont="1"/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2" fillId="0" borderId="0" xfId="0" applyFont="1"/>
    <xf numFmtId="0" fontId="21" fillId="0" borderId="9" xfId="0" applyFont="1" applyBorder="1" applyAlignment="1">
      <alignment vertical="top" wrapText="1"/>
    </xf>
    <xf numFmtId="0" fontId="19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justify"/>
    </xf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33" fillId="0" borderId="9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0" fillId="2" borderId="0" xfId="0" applyFill="1"/>
    <xf numFmtId="0" fontId="15" fillId="2" borderId="0" xfId="0" applyFont="1" applyFill="1"/>
    <xf numFmtId="0" fontId="21" fillId="0" borderId="9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wrapText="1"/>
    </xf>
    <xf numFmtId="0" fontId="0" fillId="0" borderId="9" xfId="0" applyFill="1" applyBorder="1" applyAlignment="1"/>
    <xf numFmtId="0" fontId="23" fillId="0" borderId="9" xfId="0" applyFont="1" applyFill="1" applyBorder="1" applyAlignment="1">
      <alignment vertical="top" wrapText="1"/>
    </xf>
    <xf numFmtId="0" fontId="16" fillId="0" borderId="9" xfId="0" applyFont="1" applyFill="1" applyBorder="1" applyAlignment="1">
      <alignment vertical="top" wrapText="1"/>
    </xf>
    <xf numFmtId="0" fontId="24" fillId="0" borderId="9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vertical="top" wrapText="1"/>
    </xf>
    <xf numFmtId="0" fontId="0" fillId="0" borderId="9" xfId="0" applyFont="1" applyFill="1" applyBorder="1" applyAlignment="1"/>
    <xf numFmtId="0" fontId="0" fillId="0" borderId="0" xfId="0" applyFill="1"/>
    <xf numFmtId="0" fontId="27" fillId="0" borderId="0" xfId="0" applyFont="1"/>
    <xf numFmtId="0" fontId="27" fillId="0" borderId="9" xfId="0" applyFont="1" applyFill="1" applyBorder="1" applyAlignment="1">
      <alignment horizontal="justify"/>
    </xf>
    <xf numFmtId="0" fontId="27" fillId="0" borderId="9" xfId="0" applyFont="1" applyBorder="1"/>
    <xf numFmtId="0" fontId="27" fillId="0" borderId="9" xfId="0" applyFont="1" applyFill="1" applyBorder="1"/>
    <xf numFmtId="0" fontId="1" fillId="0" borderId="9" xfId="0" applyFont="1" applyBorder="1" applyAlignment="1">
      <alignment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24" fillId="4" borderId="9" xfId="0" applyFont="1" applyFill="1" applyBorder="1" applyAlignment="1">
      <alignment vertical="top" wrapText="1"/>
    </xf>
    <xf numFmtId="0" fontId="5" fillId="4" borderId="9" xfId="0" applyFont="1" applyFill="1" applyBorder="1" applyAlignment="1">
      <alignment vertical="top" wrapText="1"/>
    </xf>
    <xf numFmtId="0" fontId="2" fillId="4" borderId="9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wrapText="1"/>
    </xf>
    <xf numFmtId="0" fontId="0" fillId="4" borderId="0" xfId="0" applyFill="1"/>
    <xf numFmtId="0" fontId="19" fillId="0" borderId="9" xfId="0" applyFont="1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24" fillId="5" borderId="9" xfId="0" applyFont="1" applyFill="1" applyBorder="1" applyAlignment="1">
      <alignment vertical="top" wrapText="1"/>
    </xf>
    <xf numFmtId="0" fontId="5" fillId="5" borderId="9" xfId="0" applyFont="1" applyFill="1" applyBorder="1" applyAlignment="1">
      <alignment vertical="top" wrapText="1"/>
    </xf>
    <xf numFmtId="0" fontId="2" fillId="5" borderId="9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wrapText="1"/>
    </xf>
    <xf numFmtId="0" fontId="1" fillId="5" borderId="9" xfId="0" applyFont="1" applyFill="1" applyBorder="1" applyAlignment="1">
      <alignment wrapText="1"/>
    </xf>
    <xf numFmtId="0" fontId="0" fillId="5" borderId="9" xfId="0" applyFont="1" applyFill="1" applyBorder="1" applyAlignment="1"/>
    <xf numFmtId="0" fontId="15" fillId="5" borderId="0" xfId="0" applyFont="1" applyFill="1"/>
    <xf numFmtId="0" fontId="5" fillId="4" borderId="9" xfId="0" applyFont="1" applyFill="1" applyBorder="1" applyAlignment="1">
      <alignment wrapText="1"/>
    </xf>
    <xf numFmtId="0" fontId="34" fillId="4" borderId="9" xfId="0" applyFont="1" applyFill="1" applyBorder="1" applyAlignment="1"/>
    <xf numFmtId="0" fontId="2" fillId="5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/>
    </xf>
    <xf numFmtId="0" fontId="0" fillId="5" borderId="0" xfId="0" applyFont="1" applyFill="1"/>
    <xf numFmtId="0" fontId="24" fillId="0" borderId="9" xfId="0" applyFont="1" applyFill="1" applyBorder="1" applyAlignment="1">
      <alignment wrapText="1"/>
    </xf>
    <xf numFmtId="0" fontId="5" fillId="0" borderId="9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wrapText="1"/>
    </xf>
    <xf numFmtId="0" fontId="34" fillId="0" borderId="9" xfId="0" applyFont="1" applyFill="1" applyBorder="1" applyAlignment="1"/>
    <xf numFmtId="0" fontId="34" fillId="0" borderId="0" xfId="0" applyFont="1" applyFill="1"/>
    <xf numFmtId="0" fontId="22" fillId="0" borderId="9" xfId="0" applyFont="1" applyFill="1" applyBorder="1" applyAlignment="1">
      <alignment wrapText="1"/>
    </xf>
    <xf numFmtId="0" fontId="15" fillId="0" borderId="0" xfId="0" applyFont="1" applyFill="1"/>
    <xf numFmtId="0" fontId="34" fillId="0" borderId="9" xfId="0" applyFont="1" applyFill="1" applyBorder="1" applyAlignment="1">
      <alignment horizontal="center"/>
    </xf>
    <xf numFmtId="0" fontId="34" fillId="0" borderId="9" xfId="0" applyFont="1" applyBorder="1" applyAlignment="1"/>
    <xf numFmtId="0" fontId="5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justify"/>
    </xf>
    <xf numFmtId="0" fontId="2" fillId="0" borderId="9" xfId="0" applyFont="1" applyBorder="1" applyAlignment="1">
      <alignment wrapText="1"/>
    </xf>
    <xf numFmtId="0" fontId="9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8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center" textRotation="90" wrapText="1"/>
    </xf>
    <xf numFmtId="0" fontId="2" fillId="0" borderId="9" xfId="0" applyFont="1" applyBorder="1" applyAlignment="1">
      <alignment wrapText="1"/>
    </xf>
    <xf numFmtId="0" fontId="1" fillId="0" borderId="9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0" fillId="0" borderId="13" xfId="0" applyBorder="1"/>
    <xf numFmtId="0" fontId="0" fillId="0" borderId="14" xfId="0" applyBorder="1"/>
    <xf numFmtId="0" fontId="2" fillId="0" borderId="15" xfId="0" applyFont="1" applyBorder="1" applyAlignment="1">
      <alignment horizontal="center" wrapText="1"/>
    </xf>
    <xf numFmtId="0" fontId="0" fillId="0" borderId="16" xfId="0" applyBorder="1"/>
    <xf numFmtId="0" fontId="0" fillId="0" borderId="17" xfId="0" applyBorder="1"/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4" fillId="0" borderId="9" xfId="1" applyFont="1" applyBorder="1" applyAlignment="1" applyProtection="1">
      <alignment horizontal="center" vertical="top" wrapText="1"/>
    </xf>
    <xf numFmtId="0" fontId="1" fillId="0" borderId="9" xfId="0" applyFont="1" applyBorder="1" applyAlignment="1">
      <alignment horizontal="center" vertical="top" textRotation="90" wrapText="1"/>
    </xf>
    <xf numFmtId="0" fontId="0" fillId="0" borderId="9" xfId="0" applyBorder="1"/>
    <xf numFmtId="0" fontId="1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right" textRotation="90" wrapText="1"/>
    </xf>
    <xf numFmtId="0" fontId="1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 textRotation="90" wrapText="1"/>
    </xf>
    <xf numFmtId="0" fontId="21" fillId="0" borderId="9" xfId="0" applyFont="1" applyBorder="1" applyAlignment="1">
      <alignment horizontal="center" vertical="top" textRotation="90" wrapText="1"/>
    </xf>
    <xf numFmtId="0" fontId="2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right" wrapText="1"/>
    </xf>
    <xf numFmtId="0" fontId="1" fillId="0" borderId="9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30" fillId="0" borderId="9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31" fillId="0" borderId="0" xfId="0" applyFont="1" applyBorder="1" applyAlignment="1">
      <alignment horizontal="right"/>
    </xf>
    <xf numFmtId="0" fontId="31" fillId="0" borderId="0" xfId="0" applyFont="1" applyAlignment="1">
      <alignment horizontal="left"/>
    </xf>
    <xf numFmtId="0" fontId="28" fillId="0" borderId="9" xfId="0" applyFont="1" applyBorder="1" applyAlignment="1">
      <alignment horizontal="center"/>
    </xf>
    <xf numFmtId="0" fontId="20" fillId="0" borderId="18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8" fillId="0" borderId="9" xfId="0" applyFont="1" applyBorder="1" applyAlignment="1">
      <alignment horizontal="center" textRotation="9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72;&#1103;/&#1060;&#1043;&#1054;&#1057;/&#1058;&#1088;&#1072;&#1082;&#1090;&#1086;&#1088;&#1080;&#1089;&#1090;&#1099;/&#1059;&#1055;%20&#1058;&#1088;&#1072;&#1082;&#1090;&#1086;&#1088;&#1080;&#1089;&#1090;&#1099;%20&#1043;&#1086;&#1090;&#1086;&#1074;&#1099;&#1081;/&#1058;&#1088;&#1072;&#1082;&#1090;&#1086;&#1088;&#1080;&#1089;&#1090;&#1099;%20&#1090;&#1077;&#1093;&#1085;&#1080;&#1095;&#1077;&#1089;&#1082;&#1080;&#1081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водные"/>
      <sheetName val="План уч проц"/>
      <sheetName val="Лист3"/>
      <sheetName val="Пояснительная записка"/>
      <sheetName val="Перечень кабинетов"/>
      <sheetName val="Календарный график"/>
    </sheetNames>
    <sheetDataSet>
      <sheetData sheetId="0" refreshError="1"/>
      <sheetData sheetId="1" refreshError="1"/>
      <sheetData sheetId="2" refreshError="1"/>
      <sheetData sheetId="3">
        <row r="1">
          <cell r="C1">
            <v>1</v>
          </cell>
          <cell r="D1">
            <v>5</v>
          </cell>
        </row>
        <row r="2">
          <cell r="A2" t="str">
            <v>очная</v>
          </cell>
          <cell r="C2">
            <v>2</v>
          </cell>
          <cell r="D2">
            <v>10</v>
          </cell>
          <cell r="E2" t="str">
            <v>основного общего образования</v>
          </cell>
        </row>
        <row r="3">
          <cell r="A3" t="str">
            <v>заочная</v>
          </cell>
          <cell r="C3">
            <v>3</v>
          </cell>
          <cell r="E3" t="str">
            <v>начального профессионального образования</v>
          </cell>
          <cell r="J3" t="str">
            <v>по программе базовой подготовки</v>
          </cell>
        </row>
        <row r="4">
          <cell r="A4" t="str">
            <v>очно-заочная</v>
          </cell>
          <cell r="C4">
            <v>4</v>
          </cell>
          <cell r="E4" t="str">
            <v>среднего (полного) общего образования</v>
          </cell>
          <cell r="J4" t="str">
            <v>по программе углубленной подготовки</v>
          </cell>
        </row>
        <row r="5">
          <cell r="C5">
            <v>5</v>
          </cell>
        </row>
        <row r="6">
          <cell r="C6">
            <v>6</v>
          </cell>
        </row>
        <row r="7">
          <cell r="C7">
            <v>0</v>
          </cell>
          <cell r="J7" t="str">
            <v>по  специальности среднего профессионального образования</v>
          </cell>
        </row>
        <row r="8">
          <cell r="J8" t="str">
            <v>по  профессии начального профессионального образования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AU38"/>
  <sheetViews>
    <sheetView tabSelected="1" view="pageBreakPreview" topLeftCell="A4" zoomScale="80" zoomScaleNormal="80" zoomScaleSheetLayoutView="80" workbookViewId="0">
      <selection activeCell="J23" sqref="J23"/>
    </sheetView>
  </sheetViews>
  <sheetFormatPr defaultColWidth="2.7109375" defaultRowHeight="15"/>
  <cols>
    <col min="6" max="6" width="2.7109375" customWidth="1"/>
    <col min="44" max="44" width="3.28515625" customWidth="1"/>
  </cols>
  <sheetData>
    <row r="2" spans="1:47" ht="15.75">
      <c r="AK2" s="127" t="s">
        <v>64</v>
      </c>
      <c r="AL2" s="127"/>
      <c r="AM2" s="127"/>
      <c r="AN2" s="127"/>
      <c r="AO2" s="127"/>
      <c r="AP2" s="127"/>
      <c r="AQ2" s="127"/>
      <c r="AR2" s="127"/>
      <c r="AS2" s="127"/>
      <c r="AT2" s="127"/>
      <c r="AU2" s="7"/>
    </row>
    <row r="3" spans="1:47" ht="18.75">
      <c r="K3" s="2"/>
      <c r="AK3" s="127" t="s">
        <v>65</v>
      </c>
      <c r="AL3" s="127"/>
      <c r="AM3" s="127"/>
      <c r="AN3" s="127"/>
      <c r="AO3" s="127"/>
      <c r="AP3" s="127"/>
      <c r="AQ3" s="127"/>
      <c r="AR3" s="127"/>
      <c r="AS3" s="127"/>
      <c r="AT3" s="127"/>
      <c r="AU3" s="7"/>
    </row>
    <row r="4" spans="1:47" ht="15.75">
      <c r="A4" s="6"/>
      <c r="B4" s="6"/>
      <c r="C4" s="6"/>
      <c r="D4" s="6"/>
      <c r="E4" s="6"/>
      <c r="F4" s="6"/>
      <c r="G4" s="6"/>
      <c r="H4" s="6"/>
      <c r="I4" s="6"/>
      <c r="J4" s="6"/>
      <c r="K4" s="4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127" t="s">
        <v>196</v>
      </c>
      <c r="AL4" s="127"/>
      <c r="AM4" s="127"/>
      <c r="AN4" s="127"/>
      <c r="AO4" s="127"/>
      <c r="AP4" s="127"/>
      <c r="AQ4" s="127"/>
      <c r="AR4" s="127"/>
      <c r="AS4" s="127"/>
      <c r="AT4" s="127"/>
      <c r="AU4" s="127"/>
    </row>
    <row r="5" spans="1:47" ht="15.75">
      <c r="A5" s="6"/>
      <c r="B5" s="6"/>
      <c r="C5" s="6"/>
      <c r="D5" s="6"/>
      <c r="E5" s="6"/>
      <c r="F5" s="6"/>
      <c r="G5" s="6"/>
      <c r="H5" s="6"/>
      <c r="I5" s="6"/>
      <c r="J5" s="6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127" t="s">
        <v>66</v>
      </c>
      <c r="AL5" s="127"/>
      <c r="AM5" s="127"/>
      <c r="AN5" s="127"/>
      <c r="AO5" s="127"/>
      <c r="AP5" s="127"/>
      <c r="AQ5" s="127"/>
      <c r="AR5" s="127"/>
      <c r="AS5" s="127"/>
      <c r="AT5" s="127"/>
      <c r="AU5" s="127"/>
    </row>
    <row r="6" spans="1:47" ht="16.5" thickBot="1">
      <c r="A6" s="6"/>
      <c r="B6" s="6"/>
      <c r="C6" s="6"/>
      <c r="D6" s="6"/>
      <c r="E6" s="6"/>
      <c r="F6" s="6"/>
      <c r="G6" s="6"/>
      <c r="H6" s="6"/>
      <c r="I6" s="6"/>
      <c r="J6" s="6"/>
      <c r="K6" s="4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8" t="s">
        <v>67</v>
      </c>
      <c r="AL6" s="130">
        <v>7</v>
      </c>
      <c r="AM6" s="130"/>
      <c r="AN6" s="9" t="s">
        <v>68</v>
      </c>
      <c r="AO6" s="130" t="s">
        <v>257</v>
      </c>
      <c r="AP6" s="130"/>
      <c r="AQ6" s="130"/>
      <c r="AR6" s="131">
        <v>201</v>
      </c>
      <c r="AS6" s="131"/>
      <c r="AT6" s="10">
        <v>3</v>
      </c>
      <c r="AU6" s="11" t="s">
        <v>69</v>
      </c>
    </row>
    <row r="7" spans="1:47" ht="15.75">
      <c r="A7" s="6"/>
      <c r="B7" s="6"/>
      <c r="C7" s="6"/>
      <c r="D7" s="6"/>
      <c r="E7" s="6"/>
      <c r="F7" s="6"/>
      <c r="G7" s="6"/>
      <c r="H7" s="6"/>
      <c r="I7" s="6"/>
      <c r="J7" s="6"/>
      <c r="K7" s="4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ht="15.75">
      <c r="A8" s="6"/>
      <c r="B8" s="6"/>
      <c r="C8" s="6"/>
      <c r="D8" s="6"/>
      <c r="E8" s="6"/>
      <c r="F8" s="6"/>
      <c r="G8" s="6"/>
      <c r="H8" s="6"/>
      <c r="I8" s="6"/>
      <c r="J8" s="6"/>
      <c r="K8" s="4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47" ht="15.75">
      <c r="A9" s="6"/>
      <c r="B9" s="6"/>
      <c r="C9" s="6"/>
      <c r="D9" s="6"/>
      <c r="E9" s="6"/>
      <c r="F9" s="6"/>
      <c r="G9" s="6"/>
      <c r="H9" s="6"/>
      <c r="I9" s="6"/>
      <c r="J9" s="6"/>
      <c r="K9" s="4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</row>
    <row r="10" spans="1:47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4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</row>
    <row r="11" spans="1:47" ht="15.75">
      <c r="A11" s="6"/>
      <c r="B11" s="6"/>
      <c r="C11" s="6"/>
      <c r="D11" s="6"/>
      <c r="E11" s="6"/>
      <c r="F11" s="6"/>
      <c r="G11" s="6"/>
      <c r="H11" s="6"/>
      <c r="I11" s="6"/>
      <c r="J11" s="6"/>
      <c r="K11" s="4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</row>
    <row r="12" spans="1:47" ht="15.75">
      <c r="A12" s="6"/>
      <c r="B12" s="6"/>
      <c r="C12" s="6"/>
      <c r="D12" s="6"/>
      <c r="E12" s="6"/>
      <c r="F12" s="6"/>
      <c r="G12" s="6"/>
      <c r="H12" s="6"/>
      <c r="I12" s="6"/>
      <c r="J12" s="6"/>
      <c r="K12" s="3"/>
      <c r="L12" s="6"/>
      <c r="M12" s="6"/>
      <c r="N12" s="6"/>
      <c r="O12" s="132" t="s">
        <v>70</v>
      </c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</row>
    <row r="13" spans="1:47" ht="15.75">
      <c r="A13" s="6"/>
      <c r="B13" s="133" t="s">
        <v>258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1"/>
      <c r="AS13" s="11"/>
      <c r="AT13" s="6"/>
      <c r="AU13" s="6"/>
    </row>
    <row r="14" spans="1:47" ht="15.75">
      <c r="A14" s="6"/>
      <c r="B14" s="11"/>
      <c r="C14" s="133" t="s">
        <v>71</v>
      </c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6"/>
      <c r="AU14" s="6"/>
    </row>
    <row r="15" spans="1:47" ht="15.75">
      <c r="A15" s="6"/>
      <c r="B15" s="6"/>
      <c r="C15" s="6"/>
      <c r="D15" s="6"/>
      <c r="E15" s="6"/>
      <c r="F15" s="6"/>
      <c r="G15" s="6"/>
      <c r="H15" s="6"/>
      <c r="I15" s="6"/>
      <c r="J15" s="133" t="s">
        <v>72</v>
      </c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6"/>
      <c r="AQ15" s="6"/>
      <c r="AR15" s="6"/>
      <c r="AS15" s="6"/>
      <c r="AT15" s="6"/>
      <c r="AU15" s="6"/>
    </row>
    <row r="16" spans="1:47" ht="15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</row>
    <row r="17" spans="1:47" ht="15.75">
      <c r="A17" s="6"/>
      <c r="B17" s="6"/>
      <c r="C17" s="6"/>
      <c r="D17" s="6"/>
      <c r="E17" s="6"/>
      <c r="F17" s="135">
        <v>262019</v>
      </c>
      <c r="G17" s="135"/>
      <c r="H17" s="135"/>
      <c r="I17" s="135"/>
      <c r="J17" s="135"/>
      <c r="K17" s="135"/>
      <c r="L17" s="129" t="s">
        <v>209</v>
      </c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6"/>
      <c r="AN17" s="6"/>
      <c r="AO17" s="6"/>
      <c r="AP17" s="6"/>
      <c r="AQ17" s="6"/>
      <c r="AR17" s="6"/>
      <c r="AS17" s="6"/>
      <c r="AT17" s="6"/>
      <c r="AU17" s="6"/>
    </row>
    <row r="18" spans="1:47" ht="15.75">
      <c r="A18" s="6"/>
      <c r="B18" s="6"/>
      <c r="C18" s="6"/>
      <c r="D18" s="6"/>
      <c r="E18" s="6"/>
      <c r="F18" s="11"/>
      <c r="G18" s="11"/>
      <c r="H18" s="11"/>
      <c r="I18" s="11"/>
      <c r="J18" s="11"/>
      <c r="K18" s="11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6"/>
      <c r="AN18" s="6"/>
      <c r="AO18" s="6"/>
      <c r="AP18" s="6"/>
      <c r="AQ18" s="6"/>
      <c r="AR18" s="6"/>
      <c r="AS18" s="6"/>
      <c r="AT18" s="6"/>
      <c r="AU18" s="6"/>
    </row>
    <row r="19" spans="1:47" ht="15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</row>
    <row r="20" spans="1:47" ht="15.75">
      <c r="A20" s="6"/>
      <c r="B20" s="6"/>
      <c r="C20" s="6"/>
      <c r="D20" s="6"/>
      <c r="E20" s="6"/>
      <c r="F20" s="6"/>
      <c r="G20" s="6"/>
      <c r="H20" s="6"/>
      <c r="I20" s="6"/>
      <c r="J20" s="127" t="s">
        <v>85</v>
      </c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6"/>
      <c r="AM20" s="6"/>
      <c r="AN20" s="6"/>
      <c r="AO20" s="6"/>
      <c r="AP20" s="6"/>
      <c r="AQ20" s="6"/>
      <c r="AR20" s="6"/>
      <c r="AS20" s="6"/>
      <c r="AT20" s="6"/>
      <c r="AU20" s="6"/>
    </row>
    <row r="21" spans="1:47" ht="15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</row>
    <row r="22" spans="1:47" ht="15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</row>
    <row r="23" spans="1:47" ht="15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</row>
    <row r="24" spans="1:47" ht="15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</row>
    <row r="25" spans="1:47" ht="15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128" t="s">
        <v>74</v>
      </c>
      <c r="AB25" s="128"/>
      <c r="AC25" s="128"/>
      <c r="AD25" s="128"/>
      <c r="AE25" s="128"/>
      <c r="AF25" s="128"/>
      <c r="AG25" s="128"/>
      <c r="AH25" s="128"/>
      <c r="AI25" s="129" t="s">
        <v>210</v>
      </c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33"/>
    </row>
    <row r="26" spans="1:47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33"/>
    </row>
    <row r="27" spans="1:47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33"/>
    </row>
    <row r="28" spans="1:47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137" t="s">
        <v>75</v>
      </c>
      <c r="AB28" s="137"/>
      <c r="AC28" s="137"/>
      <c r="AD28" s="137"/>
      <c r="AE28" s="137"/>
      <c r="AF28" s="137"/>
      <c r="AG28" s="137"/>
      <c r="AH28" s="137"/>
      <c r="AI28" s="137"/>
      <c r="AJ28" s="129" t="s">
        <v>76</v>
      </c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33"/>
    </row>
    <row r="29" spans="1:47" ht="15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137" t="s">
        <v>80</v>
      </c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34"/>
      <c r="AN29" s="135">
        <v>3</v>
      </c>
      <c r="AO29" s="135"/>
      <c r="AP29" s="33" t="s">
        <v>69</v>
      </c>
      <c r="AQ29" s="135">
        <v>10</v>
      </c>
      <c r="AR29" s="135"/>
      <c r="AS29" s="138" t="s">
        <v>79</v>
      </c>
      <c r="AT29" s="138"/>
      <c r="AU29" s="138"/>
    </row>
    <row r="30" spans="1:47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136" t="s">
        <v>81</v>
      </c>
      <c r="AB30" s="136"/>
      <c r="AC30" s="136"/>
      <c r="AD30" s="136"/>
      <c r="AE30" s="129" t="s">
        <v>82</v>
      </c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</row>
    <row r="31" spans="1:47" ht="15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134" t="s">
        <v>147</v>
      </c>
      <c r="AB31" s="134"/>
      <c r="AC31" s="134"/>
      <c r="AD31" s="134"/>
      <c r="AE31" s="6"/>
      <c r="AF31" s="134" t="s">
        <v>148</v>
      </c>
      <c r="AG31" s="134"/>
      <c r="AH31" s="134"/>
      <c r="AI31" s="134"/>
      <c r="AJ31" s="134"/>
      <c r="AK31" s="134"/>
      <c r="AL31" s="134"/>
      <c r="AM31" s="134"/>
      <c r="AN31" s="134"/>
      <c r="AO31" s="6"/>
      <c r="AP31" s="6"/>
      <c r="AQ31" s="6"/>
      <c r="AR31" s="6"/>
      <c r="AS31" s="6"/>
      <c r="AT31" s="6"/>
      <c r="AU31" s="6"/>
    </row>
    <row r="32" spans="1:47" ht="15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</row>
    <row r="33" spans="1:47" ht="15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</row>
    <row r="34" spans="1:47" ht="15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</row>
    <row r="35" spans="1:47" ht="15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</row>
    <row r="36" spans="1:47" ht="15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</row>
    <row r="37" spans="1:47" ht="15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</row>
    <row r="38" spans="1:47" ht="15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</row>
  </sheetData>
  <sheetProtection selectLockedCells="1"/>
  <mergeCells count="29">
    <mergeCell ref="AA31:AD31"/>
    <mergeCell ref="AF31:AN31"/>
    <mergeCell ref="F17:K17"/>
    <mergeCell ref="AK4:AU4"/>
    <mergeCell ref="AK3:AT3"/>
    <mergeCell ref="AA30:AD30"/>
    <mergeCell ref="AE30:AU30"/>
    <mergeCell ref="AA27:AT27"/>
    <mergeCell ref="AA26:AT26"/>
    <mergeCell ref="AA28:AI28"/>
    <mergeCell ref="AJ28:AT28"/>
    <mergeCell ref="AA29:AL29"/>
    <mergeCell ref="AS29:AU29"/>
    <mergeCell ref="AQ29:AR29"/>
    <mergeCell ref="AN29:AO29"/>
    <mergeCell ref="AK2:AT2"/>
    <mergeCell ref="J20:AK20"/>
    <mergeCell ref="AA25:AH25"/>
    <mergeCell ref="AI25:AT25"/>
    <mergeCell ref="AK5:AU5"/>
    <mergeCell ref="AL6:AM6"/>
    <mergeCell ref="AR6:AS6"/>
    <mergeCell ref="O12:Y12"/>
    <mergeCell ref="B13:AQ13"/>
    <mergeCell ref="AO6:AQ6"/>
    <mergeCell ref="L18:AL18"/>
    <mergeCell ref="C14:AS14"/>
    <mergeCell ref="J15:AO15"/>
    <mergeCell ref="L17:AL17"/>
  </mergeCells>
  <dataValidations count="6">
    <dataValidation type="list" allowBlank="1" showInputMessage="1" showErrorMessage="1" sqref="AJ28:AT28">
      <formula1>очная</formula1>
    </dataValidation>
    <dataValidation type="list" allowBlank="1" showInputMessage="1" showErrorMessage="1" sqref="AN29:AO29">
      <formula1>год</formula1>
    </dataValidation>
    <dataValidation type="list" allowBlank="1" showInputMessage="1" showErrorMessage="1" sqref="AQ29:AR29">
      <formula1>мес</formula1>
    </dataValidation>
    <dataValidation type="list" allowBlank="1" showInputMessage="1" showErrorMessage="1" sqref="AE30">
      <formula1>образ</formula1>
    </dataValidation>
    <dataValidation type="list" allowBlank="1" showInputMessage="1" showErrorMessage="1" sqref="J20:AK20">
      <formula1>прог</formula1>
    </dataValidation>
    <dataValidation type="list" allowBlank="1" showInputMessage="1" showErrorMessage="1" sqref="J15:AO15">
      <formula1>уров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L19"/>
  <sheetViews>
    <sheetView view="pageBreakPreview" zoomScaleNormal="70" zoomScaleSheetLayoutView="100" workbookViewId="0">
      <selection activeCell="A17" sqref="A17"/>
    </sheetView>
  </sheetViews>
  <sheetFormatPr defaultRowHeight="15"/>
  <cols>
    <col min="1" max="1" width="13.85546875" customWidth="1"/>
    <col min="2" max="2" width="16.7109375" customWidth="1"/>
    <col min="3" max="3" width="11.85546875" customWidth="1"/>
    <col min="4" max="5" width="14.28515625" customWidth="1"/>
    <col min="6" max="6" width="17.7109375" customWidth="1"/>
    <col min="7" max="7" width="17.28515625" customWidth="1"/>
    <col min="8" max="8" width="13.5703125" customWidth="1"/>
  </cols>
  <sheetData>
    <row r="1" spans="1:12" ht="18.75">
      <c r="A1" s="142" t="s">
        <v>100</v>
      </c>
      <c r="B1" s="142"/>
      <c r="C1" s="142"/>
      <c r="D1" s="142"/>
      <c r="E1" s="142"/>
      <c r="F1" s="142"/>
      <c r="G1" s="142"/>
      <c r="H1" s="142"/>
      <c r="I1" s="142"/>
    </row>
    <row r="2" spans="1:12" ht="15.75" thickBot="1"/>
    <row r="3" spans="1:12" ht="45" customHeight="1" thickBot="1">
      <c r="A3" s="139" t="s">
        <v>87</v>
      </c>
      <c r="B3" s="139" t="s">
        <v>88</v>
      </c>
      <c r="C3" s="139" t="s">
        <v>89</v>
      </c>
      <c r="D3" s="143" t="s">
        <v>90</v>
      </c>
      <c r="E3" s="144"/>
      <c r="F3" s="139" t="s">
        <v>91</v>
      </c>
      <c r="G3" s="139" t="s">
        <v>92</v>
      </c>
      <c r="H3" s="139" t="s">
        <v>93</v>
      </c>
      <c r="I3" s="139" t="s">
        <v>57</v>
      </c>
    </row>
    <row r="4" spans="1:12" ht="43.5" customHeight="1">
      <c r="A4" s="140"/>
      <c r="B4" s="140"/>
      <c r="C4" s="140"/>
      <c r="D4" s="139" t="s">
        <v>94</v>
      </c>
      <c r="E4" s="12" t="s">
        <v>95</v>
      </c>
      <c r="F4" s="140"/>
      <c r="G4" s="140"/>
      <c r="H4" s="140"/>
      <c r="I4" s="140"/>
    </row>
    <row r="5" spans="1:12" ht="33.75" customHeight="1" thickBot="1">
      <c r="A5" s="141"/>
      <c r="B5" s="141"/>
      <c r="C5" s="141"/>
      <c r="D5" s="141"/>
      <c r="E5" s="13" t="s">
        <v>96</v>
      </c>
      <c r="F5" s="141"/>
      <c r="G5" s="141"/>
      <c r="H5" s="141"/>
      <c r="I5" s="141"/>
    </row>
    <row r="6" spans="1:12" ht="19.5" thickBot="1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</row>
    <row r="7" spans="1:12" ht="19.5" thickBot="1">
      <c r="A7" s="19" t="s">
        <v>97</v>
      </c>
      <c r="B7" s="16">
        <f>I7-H7-G7-F7-E7-D7-C7</f>
        <v>39</v>
      </c>
      <c r="C7" s="18"/>
      <c r="D7" s="18"/>
      <c r="E7" s="18"/>
      <c r="F7" s="18">
        <v>2</v>
      </c>
      <c r="G7" s="18"/>
      <c r="H7" s="18">
        <v>11</v>
      </c>
      <c r="I7" s="18">
        <v>52</v>
      </c>
    </row>
    <row r="8" spans="1:12" ht="19.5" thickBot="1">
      <c r="A8" s="19" t="s">
        <v>98</v>
      </c>
      <c r="B8" s="16">
        <f t="shared" ref="B8:B10" si="0">I8-H8-G8-F8-E8-D8-C8</f>
        <v>36</v>
      </c>
      <c r="C8" s="18">
        <v>4</v>
      </c>
      <c r="D8" s="18"/>
      <c r="E8" s="18"/>
      <c r="F8" s="18">
        <v>1</v>
      </c>
      <c r="G8" s="18"/>
      <c r="H8" s="18">
        <v>11</v>
      </c>
      <c r="I8" s="18">
        <v>52</v>
      </c>
    </row>
    <row r="9" spans="1:12" ht="19.5" thickBot="1">
      <c r="A9" s="19" t="s">
        <v>99</v>
      </c>
      <c r="B9" s="16">
        <f t="shared" si="0"/>
        <v>28</v>
      </c>
      <c r="C9" s="18">
        <v>4</v>
      </c>
      <c r="D9" s="18">
        <v>8</v>
      </c>
      <c r="E9" s="18"/>
      <c r="F9" s="18">
        <v>2</v>
      </c>
      <c r="G9" s="18"/>
      <c r="H9" s="18">
        <v>10</v>
      </c>
      <c r="I9" s="18">
        <v>52</v>
      </c>
    </row>
    <row r="10" spans="1:12" ht="19.5" thickBot="1">
      <c r="A10" s="19" t="s">
        <v>102</v>
      </c>
      <c r="B10" s="16">
        <f t="shared" si="0"/>
        <v>20</v>
      </c>
      <c r="C10" s="18">
        <v>4</v>
      </c>
      <c r="D10" s="18">
        <v>5</v>
      </c>
      <c r="E10" s="18">
        <v>4</v>
      </c>
      <c r="F10" s="18">
        <v>2</v>
      </c>
      <c r="G10" s="18">
        <v>6</v>
      </c>
      <c r="H10" s="18">
        <v>2</v>
      </c>
      <c r="I10" s="18">
        <v>43</v>
      </c>
    </row>
    <row r="11" spans="1:12" ht="19.5" thickBot="1">
      <c r="A11" s="19" t="s">
        <v>57</v>
      </c>
      <c r="B11" s="16">
        <f t="shared" ref="B11:I11" si="1">SUM(B7:B10)</f>
        <v>123</v>
      </c>
      <c r="C11" s="16">
        <f t="shared" si="1"/>
        <v>12</v>
      </c>
      <c r="D11" s="16">
        <f t="shared" si="1"/>
        <v>13</v>
      </c>
      <c r="E11" s="16">
        <f t="shared" si="1"/>
        <v>4</v>
      </c>
      <c r="F11" s="16">
        <f t="shared" si="1"/>
        <v>7</v>
      </c>
      <c r="G11" s="16">
        <f t="shared" si="1"/>
        <v>6</v>
      </c>
      <c r="H11" s="16">
        <f t="shared" si="1"/>
        <v>34</v>
      </c>
      <c r="I11" s="16">
        <f t="shared" si="1"/>
        <v>199</v>
      </c>
    </row>
    <row r="12" spans="1:12">
      <c r="K12" s="17" t="s">
        <v>101</v>
      </c>
    </row>
    <row r="13" spans="1:12">
      <c r="J13" s="20"/>
      <c r="K13" s="20"/>
      <c r="L13" s="20"/>
    </row>
    <row r="14" spans="1:12">
      <c r="J14" s="20"/>
      <c r="K14" s="20"/>
      <c r="L14" s="20"/>
    </row>
    <row r="15" spans="1:12">
      <c r="J15" s="20"/>
      <c r="K15" s="20"/>
      <c r="L15" s="20"/>
    </row>
    <row r="16" spans="1:12">
      <c r="J16" s="20"/>
      <c r="K16" s="20"/>
      <c r="L16" s="20"/>
    </row>
    <row r="17" spans="10:12">
      <c r="J17" s="20"/>
      <c r="K17" s="20"/>
      <c r="L17" s="20"/>
    </row>
    <row r="18" spans="10:12">
      <c r="J18" s="20"/>
      <c r="K18" s="20"/>
      <c r="L18" s="20"/>
    </row>
    <row r="19" spans="10:12">
      <c r="J19" s="20"/>
      <c r="K19" s="20"/>
      <c r="L19" s="20"/>
    </row>
  </sheetData>
  <sheetProtection selectLockedCells="1"/>
  <mergeCells count="10">
    <mergeCell ref="H3:H5"/>
    <mergeCell ref="I3:I5"/>
    <mergeCell ref="D4:D5"/>
    <mergeCell ref="A1:I1"/>
    <mergeCell ref="A3:A5"/>
    <mergeCell ref="B3:B5"/>
    <mergeCell ref="C3:C5"/>
    <mergeCell ref="D3:E3"/>
    <mergeCell ref="F3:F5"/>
    <mergeCell ref="G3:G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2:V83"/>
  <sheetViews>
    <sheetView view="pageBreakPreview" topLeftCell="A64" zoomScale="90" zoomScaleSheetLayoutView="90" workbookViewId="0">
      <selection activeCell="I71" sqref="I71:J71"/>
    </sheetView>
  </sheetViews>
  <sheetFormatPr defaultRowHeight="15"/>
  <cols>
    <col min="1" max="1" width="9" style="29" customWidth="1"/>
    <col min="2" max="2" width="29.42578125" customWidth="1"/>
    <col min="3" max="3" width="4.42578125" customWidth="1"/>
    <col min="4" max="4" width="4.5703125" customWidth="1"/>
    <col min="6" max="6" width="6.140625" customWidth="1"/>
    <col min="7" max="7" width="5.140625" customWidth="1"/>
    <col min="8" max="8" width="5.28515625" customWidth="1"/>
    <col min="9" max="9" width="5.85546875" customWidth="1"/>
    <col min="10" max="10" width="5.5703125" customWidth="1"/>
    <col min="11" max="11" width="4.140625" customWidth="1"/>
    <col min="12" max="12" width="6" customWidth="1"/>
    <col min="13" max="13" width="5.42578125" customWidth="1"/>
    <col min="14" max="14" width="5.7109375" customWidth="1"/>
    <col min="15" max="15" width="5.42578125" customWidth="1"/>
    <col min="16" max="17" width="5.28515625" customWidth="1"/>
    <col min="18" max="18" width="5.5703125" customWidth="1"/>
    <col min="19" max="19" width="5.140625" customWidth="1"/>
    <col min="20" max="20" width="5.7109375" bestFit="1" customWidth="1"/>
  </cols>
  <sheetData>
    <row r="2" spans="1:22">
      <c r="S2" t="s">
        <v>59</v>
      </c>
    </row>
    <row r="3" spans="1:22" ht="15" customHeight="1">
      <c r="A3" s="172" t="s">
        <v>0</v>
      </c>
      <c r="B3" s="167" t="s">
        <v>1</v>
      </c>
      <c r="C3" s="167" t="s">
        <v>141</v>
      </c>
      <c r="D3" s="167"/>
      <c r="E3" s="167"/>
      <c r="F3" s="167" t="s">
        <v>2</v>
      </c>
      <c r="G3" s="167"/>
      <c r="H3" s="167"/>
      <c r="I3" s="167"/>
      <c r="J3" s="167"/>
      <c r="K3" s="167"/>
      <c r="L3" s="169" t="s">
        <v>145</v>
      </c>
      <c r="M3" s="164" t="s">
        <v>3</v>
      </c>
      <c r="N3" s="164"/>
      <c r="O3" s="164"/>
      <c r="P3" s="164"/>
      <c r="Q3" s="164"/>
      <c r="R3" s="164"/>
      <c r="S3" s="164"/>
      <c r="T3" s="164"/>
    </row>
    <row r="4" spans="1:22">
      <c r="A4" s="172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9"/>
      <c r="M4" s="164"/>
      <c r="N4" s="164"/>
      <c r="O4" s="164"/>
      <c r="P4" s="164"/>
      <c r="Q4" s="164"/>
      <c r="R4" s="164"/>
      <c r="S4" s="164"/>
      <c r="T4" s="164"/>
    </row>
    <row r="5" spans="1:22">
      <c r="A5" s="172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9"/>
      <c r="M5" s="164"/>
      <c r="N5" s="164"/>
      <c r="O5" s="164"/>
      <c r="P5" s="164"/>
      <c r="Q5" s="164"/>
      <c r="R5" s="164"/>
      <c r="S5" s="164"/>
      <c r="T5" s="164"/>
    </row>
    <row r="6" spans="1:22">
      <c r="A6" s="172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9"/>
      <c r="M6" s="164"/>
      <c r="N6" s="164"/>
      <c r="O6" s="164"/>
      <c r="P6" s="164"/>
      <c r="Q6" s="164"/>
      <c r="R6" s="164"/>
      <c r="S6" s="164"/>
      <c r="T6" s="164"/>
    </row>
    <row r="7" spans="1:22" ht="15.75" customHeight="1">
      <c r="A7" s="172"/>
      <c r="B7" s="167"/>
      <c r="C7" s="167"/>
      <c r="D7" s="167"/>
      <c r="E7" s="167"/>
      <c r="F7" s="165" t="s">
        <v>4</v>
      </c>
      <c r="G7" s="165" t="s">
        <v>5</v>
      </c>
      <c r="H7" s="167" t="s">
        <v>6</v>
      </c>
      <c r="I7" s="167"/>
      <c r="J7" s="167"/>
      <c r="K7" s="167"/>
      <c r="L7" s="169"/>
      <c r="M7" s="163" t="s">
        <v>7</v>
      </c>
      <c r="N7" s="163"/>
      <c r="O7" s="163" t="s">
        <v>8</v>
      </c>
      <c r="P7" s="163"/>
      <c r="Q7" s="163" t="s">
        <v>9</v>
      </c>
      <c r="R7" s="163"/>
      <c r="S7" s="163" t="s">
        <v>61</v>
      </c>
      <c r="T7" s="163"/>
    </row>
    <row r="8" spans="1:22" ht="100.5" customHeight="1">
      <c r="A8" s="172"/>
      <c r="B8" s="167"/>
      <c r="C8" s="28" t="s">
        <v>142</v>
      </c>
      <c r="D8" s="28" t="s">
        <v>143</v>
      </c>
      <c r="E8" s="28" t="s">
        <v>144</v>
      </c>
      <c r="F8" s="166"/>
      <c r="G8" s="165"/>
      <c r="H8" s="47" t="s">
        <v>10</v>
      </c>
      <c r="I8" s="168" t="s">
        <v>11</v>
      </c>
      <c r="J8" s="168"/>
      <c r="K8" s="168"/>
      <c r="L8" s="169"/>
      <c r="M8" s="48" t="s">
        <v>12</v>
      </c>
      <c r="N8" s="48" t="s">
        <v>13</v>
      </c>
      <c r="O8" s="48" t="s">
        <v>14</v>
      </c>
      <c r="P8" s="48" t="s">
        <v>15</v>
      </c>
      <c r="Q8" s="48" t="s">
        <v>16</v>
      </c>
      <c r="R8" s="48" t="s">
        <v>17</v>
      </c>
      <c r="S8" s="48" t="s">
        <v>62</v>
      </c>
      <c r="T8" s="48" t="s">
        <v>63</v>
      </c>
    </row>
    <row r="9" spans="1:22">
      <c r="A9" s="173"/>
      <c r="B9" s="170"/>
      <c r="C9" s="170"/>
      <c r="D9" s="170"/>
      <c r="E9" s="170"/>
      <c r="F9" s="170"/>
      <c r="G9" s="170"/>
      <c r="H9" s="170"/>
      <c r="I9" s="171" t="s">
        <v>18</v>
      </c>
      <c r="J9" s="171" t="s">
        <v>19</v>
      </c>
      <c r="K9" s="171" t="s">
        <v>131</v>
      </c>
      <c r="L9" s="169"/>
      <c r="M9" s="49" t="s">
        <v>20</v>
      </c>
      <c r="N9" s="49" t="s">
        <v>20</v>
      </c>
      <c r="O9" s="49" t="s">
        <v>20</v>
      </c>
      <c r="P9" s="49" t="s">
        <v>20</v>
      </c>
      <c r="Q9" s="49" t="s">
        <v>20</v>
      </c>
      <c r="R9" s="49" t="s">
        <v>20</v>
      </c>
      <c r="S9" s="49" t="s">
        <v>20</v>
      </c>
      <c r="T9" s="49" t="s">
        <v>20</v>
      </c>
    </row>
    <row r="10" spans="1:22">
      <c r="A10" s="173"/>
      <c r="B10" s="170"/>
      <c r="C10" s="170"/>
      <c r="D10" s="170"/>
      <c r="E10" s="170"/>
      <c r="F10" s="170"/>
      <c r="G10" s="170"/>
      <c r="H10" s="170"/>
      <c r="I10" s="171"/>
      <c r="J10" s="171"/>
      <c r="K10" s="171"/>
      <c r="L10" s="169"/>
      <c r="M10" s="49">
        <v>17</v>
      </c>
      <c r="N10" s="49">
        <v>22</v>
      </c>
      <c r="O10" s="49">
        <v>17</v>
      </c>
      <c r="P10" s="49">
        <v>23</v>
      </c>
      <c r="Q10" s="49">
        <v>16</v>
      </c>
      <c r="R10" s="49">
        <v>24</v>
      </c>
      <c r="S10" s="49">
        <v>16</v>
      </c>
      <c r="T10" s="49">
        <v>13</v>
      </c>
    </row>
    <row r="11" spans="1:22">
      <c r="A11" s="173"/>
      <c r="B11" s="170"/>
      <c r="C11" s="170"/>
      <c r="D11" s="170"/>
      <c r="E11" s="170"/>
      <c r="F11" s="170"/>
      <c r="G11" s="170"/>
      <c r="H11" s="170"/>
      <c r="I11" s="171"/>
      <c r="J11" s="171"/>
      <c r="K11" s="171"/>
      <c r="L11" s="169"/>
      <c r="M11" s="49">
        <v>17</v>
      </c>
      <c r="N11" s="49">
        <v>22</v>
      </c>
      <c r="O11" s="49">
        <v>15</v>
      </c>
      <c r="P11" s="49">
        <v>21</v>
      </c>
      <c r="Q11" s="49">
        <v>11</v>
      </c>
      <c r="R11" s="49">
        <v>17</v>
      </c>
      <c r="S11" s="49">
        <v>10</v>
      </c>
      <c r="T11" s="49">
        <v>10</v>
      </c>
    </row>
    <row r="12" spans="1:22">
      <c r="A12" s="173"/>
      <c r="B12" s="170"/>
      <c r="C12" s="170"/>
      <c r="D12" s="170"/>
      <c r="E12" s="170"/>
      <c r="F12" s="170"/>
      <c r="G12" s="170"/>
      <c r="H12" s="170"/>
      <c r="I12" s="171"/>
      <c r="J12" s="171"/>
      <c r="K12" s="171"/>
      <c r="L12" s="169"/>
      <c r="M12" s="49" t="s">
        <v>21</v>
      </c>
      <c r="N12" s="49" t="s">
        <v>21</v>
      </c>
      <c r="O12" s="49" t="s">
        <v>21</v>
      </c>
      <c r="P12" s="49" t="s">
        <v>21</v>
      </c>
      <c r="Q12" s="49" t="s">
        <v>21</v>
      </c>
      <c r="R12" s="49" t="s">
        <v>21</v>
      </c>
      <c r="S12" s="49" t="s">
        <v>21</v>
      </c>
      <c r="T12" s="49" t="s">
        <v>21</v>
      </c>
    </row>
    <row r="13" spans="1:22">
      <c r="A13" s="50">
        <v>1</v>
      </c>
      <c r="B13" s="27">
        <v>2</v>
      </c>
      <c r="C13" s="50">
        <v>3</v>
      </c>
      <c r="D13" s="27">
        <v>4</v>
      </c>
      <c r="E13" s="50">
        <v>5</v>
      </c>
      <c r="F13" s="27">
        <v>6</v>
      </c>
      <c r="G13" s="50">
        <v>7</v>
      </c>
      <c r="H13" s="27">
        <v>8</v>
      </c>
      <c r="I13" s="50">
        <v>9</v>
      </c>
      <c r="J13" s="27">
        <v>10</v>
      </c>
      <c r="K13" s="50">
        <v>11</v>
      </c>
      <c r="L13" s="27">
        <v>12</v>
      </c>
      <c r="M13" s="50">
        <v>13</v>
      </c>
      <c r="N13" s="27">
        <v>14</v>
      </c>
      <c r="O13" s="50">
        <v>15</v>
      </c>
      <c r="P13" s="27">
        <v>16</v>
      </c>
      <c r="Q13" s="50">
        <v>17</v>
      </c>
      <c r="R13" s="27">
        <v>18</v>
      </c>
      <c r="S13" s="50">
        <v>19</v>
      </c>
      <c r="T13" s="27">
        <v>20</v>
      </c>
    </row>
    <row r="14" spans="1:22">
      <c r="A14" s="51" t="s">
        <v>22</v>
      </c>
      <c r="B14" s="25" t="s">
        <v>23</v>
      </c>
      <c r="C14" s="25"/>
      <c r="D14" s="25"/>
      <c r="E14" s="27"/>
      <c r="F14" s="27"/>
      <c r="G14" s="27"/>
      <c r="H14" s="27">
        <f>SUM(H15:H26)</f>
        <v>1404</v>
      </c>
      <c r="I14" s="27"/>
      <c r="J14" s="27"/>
      <c r="K14" s="27"/>
      <c r="L14" s="27"/>
      <c r="M14" s="69">
        <f>SUM(M15:M26)</f>
        <v>612</v>
      </c>
      <c r="N14" s="69">
        <f>SUM(N15:N26)</f>
        <v>792</v>
      </c>
      <c r="O14" s="68">
        <f t="shared" ref="O14:T14" si="0">SUM(O15:O70)/O10</f>
        <v>128.70588235294119</v>
      </c>
      <c r="P14" s="68">
        <f t="shared" si="0"/>
        <v>140.08695652173913</v>
      </c>
      <c r="Q14" s="68">
        <f t="shared" si="0"/>
        <v>114.125</v>
      </c>
      <c r="R14" s="68">
        <f t="shared" si="0"/>
        <v>129.58333333333334</v>
      </c>
      <c r="S14" s="68">
        <f t="shared" si="0"/>
        <v>119.25</v>
      </c>
      <c r="T14" s="68">
        <f t="shared" si="0"/>
        <v>131.38461538461539</v>
      </c>
      <c r="U14" s="1"/>
      <c r="V14" s="1"/>
    </row>
    <row r="15" spans="1:22">
      <c r="A15" s="52" t="s">
        <v>24</v>
      </c>
      <c r="B15" s="45" t="s">
        <v>25</v>
      </c>
      <c r="C15" s="45"/>
      <c r="D15" s="45"/>
      <c r="E15" s="49">
        <v>2</v>
      </c>
      <c r="F15" s="45"/>
      <c r="G15" s="45"/>
      <c r="H15" s="45">
        <f>SUM(M15:R15)</f>
        <v>78</v>
      </c>
      <c r="I15" s="45"/>
      <c r="J15" s="45"/>
      <c r="K15" s="45"/>
      <c r="L15" s="45"/>
      <c r="M15" s="45">
        <v>34</v>
      </c>
      <c r="N15" s="45">
        <v>44</v>
      </c>
      <c r="O15" s="45"/>
      <c r="P15" s="45"/>
      <c r="Q15" s="45"/>
      <c r="R15" s="45"/>
      <c r="S15" s="53"/>
      <c r="T15" s="53"/>
    </row>
    <row r="16" spans="1:22">
      <c r="A16" s="52" t="s">
        <v>26</v>
      </c>
      <c r="B16" s="45" t="s">
        <v>27</v>
      </c>
      <c r="C16" s="45"/>
      <c r="D16" s="45">
        <v>2</v>
      </c>
      <c r="E16" s="49"/>
      <c r="F16" s="45"/>
      <c r="G16" s="45"/>
      <c r="H16" s="45">
        <f t="shared" ref="H16:H26" si="1">SUM(M16:R16)</f>
        <v>117</v>
      </c>
      <c r="I16" s="45"/>
      <c r="J16" s="45"/>
      <c r="K16" s="45"/>
      <c r="L16" s="45"/>
      <c r="M16" s="45">
        <v>51</v>
      </c>
      <c r="N16" s="45">
        <v>66</v>
      </c>
      <c r="O16" s="45"/>
      <c r="P16" s="45"/>
      <c r="Q16" s="45"/>
      <c r="R16" s="45"/>
      <c r="S16" s="53"/>
      <c r="T16" s="53"/>
    </row>
    <row r="17" spans="1:22">
      <c r="A17" s="52" t="s">
        <v>28</v>
      </c>
      <c r="B17" s="45" t="s">
        <v>29</v>
      </c>
      <c r="C17" s="45"/>
      <c r="D17" s="45">
        <v>2</v>
      </c>
      <c r="E17" s="49"/>
      <c r="F17" s="45"/>
      <c r="G17" s="45"/>
      <c r="H17" s="45">
        <f t="shared" si="1"/>
        <v>117</v>
      </c>
      <c r="I17" s="45"/>
      <c r="J17" s="45"/>
      <c r="K17" s="45"/>
      <c r="L17" s="45"/>
      <c r="M17" s="45">
        <v>51</v>
      </c>
      <c r="N17" s="45">
        <v>66</v>
      </c>
      <c r="O17" s="45"/>
      <c r="P17" s="45"/>
      <c r="Q17" s="45"/>
      <c r="R17" s="45"/>
      <c r="S17" s="53"/>
      <c r="T17" s="53"/>
    </row>
    <row r="18" spans="1:22">
      <c r="A18" s="52" t="s">
        <v>30</v>
      </c>
      <c r="B18" s="45" t="s">
        <v>31</v>
      </c>
      <c r="C18" s="45"/>
      <c r="D18" s="45">
        <v>2</v>
      </c>
      <c r="E18" s="49"/>
      <c r="F18" s="45"/>
      <c r="G18" s="45"/>
      <c r="H18" s="45">
        <f t="shared" si="1"/>
        <v>78</v>
      </c>
      <c r="I18" s="45"/>
      <c r="J18" s="45"/>
      <c r="K18" s="45"/>
      <c r="L18" s="45"/>
      <c r="M18" s="45">
        <v>34</v>
      </c>
      <c r="N18" s="45">
        <v>44</v>
      </c>
      <c r="O18" s="45"/>
      <c r="P18" s="45"/>
      <c r="Q18" s="45"/>
      <c r="R18" s="45"/>
      <c r="S18" s="53"/>
      <c r="T18" s="53"/>
      <c r="V18" s="1"/>
    </row>
    <row r="19" spans="1:22">
      <c r="A19" s="52" t="s">
        <v>32</v>
      </c>
      <c r="B19" s="45" t="s">
        <v>33</v>
      </c>
      <c r="C19" s="45"/>
      <c r="D19" s="45">
        <v>2</v>
      </c>
      <c r="E19" s="49"/>
      <c r="F19" s="45"/>
      <c r="G19" s="45"/>
      <c r="H19" s="45">
        <f t="shared" si="1"/>
        <v>78</v>
      </c>
      <c r="I19" s="45"/>
      <c r="J19" s="45"/>
      <c r="K19" s="45"/>
      <c r="L19" s="45"/>
      <c r="M19" s="45">
        <v>34</v>
      </c>
      <c r="N19" s="45">
        <v>44</v>
      </c>
      <c r="O19" s="45"/>
      <c r="P19" s="45"/>
      <c r="Q19" s="45"/>
      <c r="R19" s="45"/>
      <c r="S19" s="53"/>
      <c r="T19" s="53"/>
    </row>
    <row r="20" spans="1:22">
      <c r="A20" s="52" t="s">
        <v>34</v>
      </c>
      <c r="B20" s="45" t="s">
        <v>35</v>
      </c>
      <c r="C20" s="45"/>
      <c r="D20" s="45">
        <v>2</v>
      </c>
      <c r="E20" s="49"/>
      <c r="F20" s="45"/>
      <c r="G20" s="45"/>
      <c r="H20" s="45">
        <f t="shared" si="1"/>
        <v>78</v>
      </c>
      <c r="I20" s="45"/>
      <c r="J20" s="45"/>
      <c r="K20" s="45"/>
      <c r="L20" s="45"/>
      <c r="M20" s="45">
        <v>34</v>
      </c>
      <c r="N20" s="45">
        <v>44</v>
      </c>
      <c r="O20" s="45"/>
      <c r="P20" s="45"/>
      <c r="Q20" s="45"/>
      <c r="R20" s="45"/>
      <c r="S20" s="53"/>
      <c r="T20" s="53"/>
    </row>
    <row r="21" spans="1:22">
      <c r="A21" s="52" t="s">
        <v>36</v>
      </c>
      <c r="B21" s="45" t="s">
        <v>37</v>
      </c>
      <c r="C21" s="45"/>
      <c r="D21" s="45">
        <v>2</v>
      </c>
      <c r="E21" s="49"/>
      <c r="F21" s="45"/>
      <c r="G21" s="45"/>
      <c r="H21" s="45">
        <f t="shared" si="1"/>
        <v>78</v>
      </c>
      <c r="I21" s="45"/>
      <c r="J21" s="45"/>
      <c r="K21" s="45"/>
      <c r="L21" s="45"/>
      <c r="M21" s="45">
        <v>34</v>
      </c>
      <c r="N21" s="45">
        <v>44</v>
      </c>
      <c r="O21" s="45"/>
      <c r="P21" s="45"/>
      <c r="Q21" s="45"/>
      <c r="R21" s="45"/>
      <c r="S21" s="53"/>
      <c r="T21" s="53"/>
    </row>
    <row r="22" spans="1:22" ht="27.75" customHeight="1">
      <c r="A22" s="52" t="s">
        <v>38</v>
      </c>
      <c r="B22" s="45" t="s">
        <v>39</v>
      </c>
      <c r="C22" s="45"/>
      <c r="D22" s="45">
        <v>2</v>
      </c>
      <c r="E22" s="49"/>
      <c r="F22" s="45"/>
      <c r="G22" s="45"/>
      <c r="H22" s="45">
        <f t="shared" si="1"/>
        <v>78</v>
      </c>
      <c r="I22" s="45"/>
      <c r="J22" s="45"/>
      <c r="K22" s="45"/>
      <c r="L22" s="45"/>
      <c r="M22" s="45">
        <v>34</v>
      </c>
      <c r="N22" s="45">
        <v>44</v>
      </c>
      <c r="O22" s="45"/>
      <c r="P22" s="45"/>
      <c r="Q22" s="45"/>
      <c r="R22" s="45"/>
      <c r="S22" s="53"/>
      <c r="T22" s="53"/>
    </row>
    <row r="23" spans="1:22">
      <c r="A23" s="52" t="s">
        <v>40</v>
      </c>
      <c r="B23" s="45" t="s">
        <v>41</v>
      </c>
      <c r="C23" s="45"/>
      <c r="D23" s="45">
        <v>2</v>
      </c>
      <c r="E23" s="49"/>
      <c r="F23" s="45"/>
      <c r="G23" s="45"/>
      <c r="H23" s="45">
        <f t="shared" si="1"/>
        <v>117</v>
      </c>
      <c r="I23" s="45"/>
      <c r="J23" s="45"/>
      <c r="K23" s="45"/>
      <c r="L23" s="45"/>
      <c r="M23" s="45">
        <v>51</v>
      </c>
      <c r="N23" s="45">
        <v>66</v>
      </c>
      <c r="O23" s="45"/>
      <c r="P23" s="45"/>
      <c r="Q23" s="45"/>
      <c r="R23" s="45"/>
      <c r="S23" s="53"/>
      <c r="T23" s="53"/>
    </row>
    <row r="24" spans="1:22">
      <c r="A24" s="52" t="s">
        <v>42</v>
      </c>
      <c r="B24" s="45" t="s">
        <v>45</v>
      </c>
      <c r="C24" s="45"/>
      <c r="D24" s="45"/>
      <c r="E24" s="49">
        <v>2</v>
      </c>
      <c r="F24" s="45"/>
      <c r="G24" s="45"/>
      <c r="H24" s="45">
        <f t="shared" si="1"/>
        <v>234</v>
      </c>
      <c r="I24" s="45"/>
      <c r="J24" s="45"/>
      <c r="K24" s="45"/>
      <c r="L24" s="45"/>
      <c r="M24" s="45">
        <v>102</v>
      </c>
      <c r="N24" s="45">
        <v>132</v>
      </c>
      <c r="O24" s="45"/>
      <c r="P24" s="45"/>
      <c r="Q24" s="45"/>
      <c r="R24" s="45"/>
      <c r="S24" s="53"/>
      <c r="T24" s="53"/>
    </row>
    <row r="25" spans="1:22">
      <c r="A25" s="54" t="s">
        <v>44</v>
      </c>
      <c r="B25" s="45" t="s">
        <v>43</v>
      </c>
      <c r="C25" s="45"/>
      <c r="D25" s="45"/>
      <c r="E25" s="49">
        <v>2</v>
      </c>
      <c r="F25" s="45"/>
      <c r="G25" s="45"/>
      <c r="H25" s="45">
        <f t="shared" si="1"/>
        <v>195</v>
      </c>
      <c r="I25" s="45"/>
      <c r="J25" s="45"/>
      <c r="K25" s="45"/>
      <c r="L25" s="45"/>
      <c r="M25" s="45">
        <v>85</v>
      </c>
      <c r="N25" s="45">
        <v>110</v>
      </c>
      <c r="O25" s="45"/>
      <c r="P25" s="45"/>
      <c r="Q25" s="45"/>
      <c r="R25" s="45"/>
      <c r="S25" s="53"/>
      <c r="T25" s="53"/>
    </row>
    <row r="26" spans="1:22">
      <c r="A26" s="54" t="s">
        <v>46</v>
      </c>
      <c r="B26" s="45" t="s">
        <v>47</v>
      </c>
      <c r="C26" s="45"/>
      <c r="D26" s="45">
        <v>2</v>
      </c>
      <c r="E26" s="49"/>
      <c r="F26" s="45"/>
      <c r="G26" s="45"/>
      <c r="H26" s="45">
        <f t="shared" si="1"/>
        <v>156</v>
      </c>
      <c r="I26" s="45"/>
      <c r="J26" s="45"/>
      <c r="K26" s="45"/>
      <c r="L26" s="45"/>
      <c r="M26" s="45">
        <v>68</v>
      </c>
      <c r="N26" s="45">
        <v>88</v>
      </c>
      <c r="O26" s="45"/>
      <c r="P26" s="45"/>
      <c r="Q26" s="45"/>
      <c r="R26" s="45"/>
      <c r="S26" s="53"/>
      <c r="T26" s="53"/>
    </row>
    <row r="27" spans="1:22" s="21" customFormat="1">
      <c r="A27" s="61"/>
      <c r="B27" s="60" t="s">
        <v>185</v>
      </c>
      <c r="C27" s="25"/>
      <c r="D27" s="25"/>
      <c r="E27" s="27"/>
      <c r="F27" s="25">
        <f>F28+F33+F37</f>
        <v>4536</v>
      </c>
      <c r="G27" s="25">
        <f>G28+G33+G37</f>
        <v>1512</v>
      </c>
      <c r="H27" s="25">
        <f>H28+H33+H37</f>
        <v>3024</v>
      </c>
      <c r="I27" s="25">
        <f>I28+I33+I37</f>
        <v>1068</v>
      </c>
      <c r="J27" s="25">
        <f>J28+J33+J37</f>
        <v>1956</v>
      </c>
      <c r="K27" s="25">
        <v>30</v>
      </c>
      <c r="L27" s="25">
        <f>L47</f>
        <v>900</v>
      </c>
      <c r="M27" s="25"/>
      <c r="N27" s="25"/>
      <c r="O27" s="25">
        <f>O28+O33+O37</f>
        <v>540</v>
      </c>
      <c r="P27" s="67">
        <f t="shared" ref="P27:T27" si="2">P28+P33+P37</f>
        <v>756</v>
      </c>
      <c r="Q27" s="67">
        <f t="shared" si="2"/>
        <v>396</v>
      </c>
      <c r="R27" s="67">
        <f t="shared" si="2"/>
        <v>612</v>
      </c>
      <c r="S27" s="67">
        <f t="shared" si="2"/>
        <v>360</v>
      </c>
      <c r="T27" s="67">
        <f t="shared" si="2"/>
        <v>360</v>
      </c>
    </row>
    <row r="28" spans="1:22" s="71" customFormat="1" ht="41.25" customHeight="1">
      <c r="A28" s="72" t="s">
        <v>103</v>
      </c>
      <c r="B28" s="73" t="s">
        <v>104</v>
      </c>
      <c r="C28" s="73"/>
      <c r="D28" s="73"/>
      <c r="E28" s="74"/>
      <c r="F28" s="73">
        <f>SUM(F29:F32)</f>
        <v>660</v>
      </c>
      <c r="G28" s="73">
        <f t="shared" ref="G28:H28" si="3">SUM(G29:G32)</f>
        <v>220</v>
      </c>
      <c r="H28" s="73">
        <f t="shared" si="3"/>
        <v>440</v>
      </c>
      <c r="I28" s="73">
        <f t="shared" ref="I28" si="4">SUM(I29:I32)</f>
        <v>98</v>
      </c>
      <c r="J28" s="73">
        <f t="shared" ref="J28" si="5">SUM(J29:J32)</f>
        <v>342</v>
      </c>
      <c r="K28" s="73"/>
      <c r="L28" s="73"/>
      <c r="M28" s="73"/>
      <c r="N28" s="73"/>
      <c r="O28" s="73">
        <f>SUM(O29:O32)</f>
        <v>156</v>
      </c>
      <c r="P28" s="73">
        <f t="shared" ref="P28:T28" si="6">SUM(P29:P32)</f>
        <v>84</v>
      </c>
      <c r="Q28" s="73">
        <f t="shared" si="6"/>
        <v>44</v>
      </c>
      <c r="R28" s="73">
        <f t="shared" si="6"/>
        <v>68</v>
      </c>
      <c r="S28" s="73">
        <f t="shared" si="6"/>
        <v>44</v>
      </c>
      <c r="T28" s="73">
        <f t="shared" si="6"/>
        <v>44</v>
      </c>
    </row>
    <row r="29" spans="1:22" s="117" customFormat="1" ht="15" customHeight="1">
      <c r="A29" s="113" t="s">
        <v>105</v>
      </c>
      <c r="B29" s="75" t="s">
        <v>60</v>
      </c>
      <c r="C29" s="75"/>
      <c r="D29" s="75">
        <v>3</v>
      </c>
      <c r="E29" s="114"/>
      <c r="F29" s="115">
        <v>54</v>
      </c>
      <c r="G29" s="115">
        <f t="shared" ref="G29:G30" si="7">F29-H29</f>
        <v>6</v>
      </c>
      <c r="H29" s="115">
        <f>SUM(O29:T29)</f>
        <v>48</v>
      </c>
      <c r="I29" s="115">
        <v>48</v>
      </c>
      <c r="J29" s="115"/>
      <c r="K29" s="115"/>
      <c r="L29" s="115"/>
      <c r="M29" s="115"/>
      <c r="N29" s="115"/>
      <c r="O29" s="115">
        <v>48</v>
      </c>
      <c r="P29" s="115"/>
      <c r="Q29" s="115"/>
      <c r="R29" s="115"/>
      <c r="S29" s="116"/>
      <c r="T29" s="116"/>
    </row>
    <row r="30" spans="1:22" s="85" customFormat="1" ht="15" customHeight="1">
      <c r="A30" s="118" t="s">
        <v>106</v>
      </c>
      <c r="B30" s="75" t="s">
        <v>31</v>
      </c>
      <c r="C30" s="75"/>
      <c r="D30" s="75">
        <v>3</v>
      </c>
      <c r="E30" s="76"/>
      <c r="F30" s="77">
        <v>54</v>
      </c>
      <c r="G30" s="77">
        <f t="shared" si="7"/>
        <v>6</v>
      </c>
      <c r="H30" s="77">
        <f>SUM(O30:T30)</f>
        <v>48</v>
      </c>
      <c r="I30" s="77">
        <v>48</v>
      </c>
      <c r="J30" s="77"/>
      <c r="K30" s="77"/>
      <c r="L30" s="77"/>
      <c r="M30" s="77"/>
      <c r="N30" s="77"/>
      <c r="O30" s="77">
        <v>48</v>
      </c>
      <c r="P30" s="77"/>
      <c r="Q30" s="77"/>
      <c r="R30" s="77"/>
      <c r="S30" s="78"/>
      <c r="T30" s="78"/>
    </row>
    <row r="31" spans="1:22" s="85" customFormat="1" ht="22.5" customHeight="1">
      <c r="A31" s="118" t="s">
        <v>107</v>
      </c>
      <c r="B31" s="75" t="s">
        <v>29</v>
      </c>
      <c r="C31" s="75"/>
      <c r="D31" s="75">
        <v>8</v>
      </c>
      <c r="E31" s="76"/>
      <c r="F31" s="77">
        <f>H31+G31</f>
        <v>208</v>
      </c>
      <c r="G31" s="77">
        <v>36</v>
      </c>
      <c r="H31" s="77">
        <f>SUM(O31:T31)</f>
        <v>172</v>
      </c>
      <c r="I31" s="77"/>
      <c r="J31" s="77">
        <v>172</v>
      </c>
      <c r="K31" s="77"/>
      <c r="L31" s="77"/>
      <c r="M31" s="77"/>
      <c r="N31" s="77"/>
      <c r="O31" s="77">
        <v>30</v>
      </c>
      <c r="P31" s="77">
        <v>42</v>
      </c>
      <c r="Q31" s="77">
        <v>22</v>
      </c>
      <c r="R31" s="77">
        <v>34</v>
      </c>
      <c r="S31" s="78">
        <v>22</v>
      </c>
      <c r="T31" s="78">
        <v>22</v>
      </c>
    </row>
    <row r="32" spans="1:22" s="85" customFormat="1" ht="62.25" customHeight="1">
      <c r="A32" s="118" t="s">
        <v>108</v>
      </c>
      <c r="B32" s="75" t="s">
        <v>41</v>
      </c>
      <c r="C32" s="75"/>
      <c r="D32" s="75" t="s">
        <v>252</v>
      </c>
      <c r="E32" s="76"/>
      <c r="F32" s="77">
        <v>344</v>
      </c>
      <c r="G32" s="77">
        <v>172</v>
      </c>
      <c r="H32" s="77">
        <f>SUM(O32:T32)</f>
        <v>172</v>
      </c>
      <c r="I32" s="77">
        <v>2</v>
      </c>
      <c r="J32" s="77">
        <v>170</v>
      </c>
      <c r="K32" s="77"/>
      <c r="L32" s="77"/>
      <c r="M32" s="77"/>
      <c r="N32" s="77"/>
      <c r="O32" s="77">
        <v>30</v>
      </c>
      <c r="P32" s="77">
        <v>42</v>
      </c>
      <c r="Q32" s="77">
        <v>22</v>
      </c>
      <c r="R32" s="77">
        <v>34</v>
      </c>
      <c r="S32" s="78">
        <v>22</v>
      </c>
      <c r="T32" s="78">
        <v>22</v>
      </c>
    </row>
    <row r="33" spans="1:20" s="71" customFormat="1" ht="25.5">
      <c r="A33" s="79" t="s">
        <v>109</v>
      </c>
      <c r="B33" s="80" t="s">
        <v>110</v>
      </c>
      <c r="C33" s="80"/>
      <c r="D33" s="80"/>
      <c r="E33" s="74"/>
      <c r="F33" s="73">
        <f>SUM(F34:F36)</f>
        <v>333</v>
      </c>
      <c r="G33" s="73">
        <f>SUM(G34:G36)</f>
        <v>111</v>
      </c>
      <c r="H33" s="73">
        <f>SUM(H34:H36)</f>
        <v>222</v>
      </c>
      <c r="I33" s="73">
        <f>SUM(I34:I36)</f>
        <v>94</v>
      </c>
      <c r="J33" s="73">
        <f>SUM(J34:J36)</f>
        <v>128</v>
      </c>
      <c r="K33" s="73"/>
      <c r="L33" s="73"/>
      <c r="M33" s="73"/>
      <c r="N33" s="73"/>
      <c r="O33" s="73">
        <f t="shared" ref="O33:T33" si="8">SUM(O34:O36)</f>
        <v>60</v>
      </c>
      <c r="P33" s="73">
        <f t="shared" si="8"/>
        <v>86</v>
      </c>
      <c r="Q33" s="73">
        <f t="shared" si="8"/>
        <v>76</v>
      </c>
      <c r="R33" s="73">
        <f t="shared" si="8"/>
        <v>0</v>
      </c>
      <c r="S33" s="73">
        <f t="shared" si="8"/>
        <v>0</v>
      </c>
      <c r="T33" s="73">
        <f t="shared" si="8"/>
        <v>0</v>
      </c>
    </row>
    <row r="34" spans="1:20" s="85" customFormat="1">
      <c r="A34" s="81" t="s">
        <v>111</v>
      </c>
      <c r="B34" s="75" t="s">
        <v>45</v>
      </c>
      <c r="C34" s="75"/>
      <c r="D34" s="75">
        <v>3</v>
      </c>
      <c r="E34" s="76"/>
      <c r="F34" s="77">
        <f t="shared" ref="F34:F46" si="9">ROUNDDOWN(H34*1.5,0)</f>
        <v>90</v>
      </c>
      <c r="G34" s="77">
        <f>F34-H34</f>
        <v>30</v>
      </c>
      <c r="H34" s="77">
        <f>SUM(O34:T34)</f>
        <v>60</v>
      </c>
      <c r="I34" s="77">
        <v>24</v>
      </c>
      <c r="J34" s="77">
        <v>36</v>
      </c>
      <c r="K34" s="77"/>
      <c r="L34" s="77"/>
      <c r="M34" s="77"/>
      <c r="N34" s="77"/>
      <c r="O34" s="77">
        <v>60</v>
      </c>
      <c r="P34" s="77"/>
      <c r="Q34" s="77"/>
      <c r="R34" s="77"/>
      <c r="S34" s="78"/>
      <c r="T34" s="78"/>
    </row>
    <row r="35" spans="1:20" s="85" customFormat="1" ht="25.5">
      <c r="A35" s="81" t="s">
        <v>112</v>
      </c>
      <c r="B35" s="75" t="s">
        <v>211</v>
      </c>
      <c r="C35" s="75"/>
      <c r="D35" s="75">
        <v>5</v>
      </c>
      <c r="E35" s="76"/>
      <c r="F35" s="77">
        <f t="shared" ref="F35" si="10">ROUNDDOWN(H35*1.5,0)</f>
        <v>129</v>
      </c>
      <c r="G35" s="77">
        <f t="shared" ref="G35" si="11">F35-H35</f>
        <v>43</v>
      </c>
      <c r="H35" s="77">
        <f>SUM(O35:T35)</f>
        <v>86</v>
      </c>
      <c r="I35" s="77">
        <v>66</v>
      </c>
      <c r="J35" s="77">
        <v>20</v>
      </c>
      <c r="K35" s="77"/>
      <c r="L35" s="77"/>
      <c r="M35" s="77"/>
      <c r="N35" s="77"/>
      <c r="O35" s="77"/>
      <c r="P35" s="77">
        <v>44</v>
      </c>
      <c r="Q35" s="77">
        <v>42</v>
      </c>
      <c r="R35" s="77"/>
      <c r="S35" s="78"/>
      <c r="T35" s="78"/>
    </row>
    <row r="36" spans="1:20" s="85" customFormat="1" ht="25.5">
      <c r="A36" s="81" t="s">
        <v>213</v>
      </c>
      <c r="B36" s="75" t="s">
        <v>212</v>
      </c>
      <c r="C36" s="75"/>
      <c r="D36" s="75">
        <v>5</v>
      </c>
      <c r="E36" s="76"/>
      <c r="F36" s="77">
        <f t="shared" si="9"/>
        <v>114</v>
      </c>
      <c r="G36" s="77">
        <f t="shared" ref="G36:G46" si="12">F36-H36</f>
        <v>38</v>
      </c>
      <c r="H36" s="77">
        <f>SUM(O36:T36)</f>
        <v>76</v>
      </c>
      <c r="I36" s="77">
        <v>4</v>
      </c>
      <c r="J36" s="77">
        <v>72</v>
      </c>
      <c r="K36" s="77"/>
      <c r="L36" s="77"/>
      <c r="M36" s="77"/>
      <c r="N36" s="77"/>
      <c r="O36" s="77"/>
      <c r="P36" s="77">
        <v>42</v>
      </c>
      <c r="Q36" s="77">
        <v>34</v>
      </c>
      <c r="R36" s="77"/>
      <c r="S36" s="78"/>
      <c r="T36" s="78"/>
    </row>
    <row r="37" spans="1:20" s="119" customFormat="1">
      <c r="A37" s="72" t="s">
        <v>49</v>
      </c>
      <c r="B37" s="73" t="s">
        <v>50</v>
      </c>
      <c r="C37" s="73"/>
      <c r="D37" s="73"/>
      <c r="E37" s="82"/>
      <c r="F37" s="73">
        <f>F38+F47</f>
        <v>3543</v>
      </c>
      <c r="G37" s="73">
        <f>G38+G47</f>
        <v>1181</v>
      </c>
      <c r="H37" s="73">
        <f>H38+H47</f>
        <v>2362</v>
      </c>
      <c r="I37" s="73">
        <f>I38+I47</f>
        <v>876</v>
      </c>
      <c r="J37" s="73">
        <f>J38+J47</f>
        <v>1486</v>
      </c>
      <c r="K37" s="73">
        <v>30</v>
      </c>
      <c r="L37" s="73"/>
      <c r="M37" s="73"/>
      <c r="N37" s="73"/>
      <c r="O37" s="73">
        <f t="shared" ref="O37:T37" si="13">O38+O47</f>
        <v>324</v>
      </c>
      <c r="P37" s="73">
        <f t="shared" si="13"/>
        <v>586</v>
      </c>
      <c r="Q37" s="73">
        <f t="shared" si="13"/>
        <v>276</v>
      </c>
      <c r="R37" s="73">
        <f t="shared" si="13"/>
        <v>544</v>
      </c>
      <c r="S37" s="73">
        <f t="shared" si="13"/>
        <v>316</v>
      </c>
      <c r="T37" s="73">
        <f t="shared" si="13"/>
        <v>316</v>
      </c>
    </row>
    <row r="38" spans="1:20" s="119" customFormat="1" ht="27">
      <c r="A38" s="79" t="s">
        <v>48</v>
      </c>
      <c r="B38" s="83" t="s">
        <v>113</v>
      </c>
      <c r="C38" s="83"/>
      <c r="D38" s="83"/>
      <c r="E38" s="82"/>
      <c r="F38" s="73">
        <f>SUM(F39:F46)</f>
        <v>1101</v>
      </c>
      <c r="G38" s="73">
        <f>SUM(G39:G46)</f>
        <v>367</v>
      </c>
      <c r="H38" s="73">
        <f>SUM(H39:H46)</f>
        <v>734</v>
      </c>
      <c r="I38" s="73">
        <f>SUM(I39:I46)</f>
        <v>348</v>
      </c>
      <c r="J38" s="73">
        <f>SUM(J39:J46)</f>
        <v>386</v>
      </c>
      <c r="K38" s="73"/>
      <c r="L38" s="73"/>
      <c r="M38" s="73"/>
      <c r="N38" s="73"/>
      <c r="O38" s="73">
        <f t="shared" ref="O38:T38" si="14">SUM(O39:O46)</f>
        <v>152</v>
      </c>
      <c r="P38" s="73">
        <f t="shared" si="14"/>
        <v>290</v>
      </c>
      <c r="Q38" s="73">
        <f t="shared" si="14"/>
        <v>94</v>
      </c>
      <c r="R38" s="73">
        <f t="shared" si="14"/>
        <v>66</v>
      </c>
      <c r="S38" s="73">
        <f t="shared" si="14"/>
        <v>20</v>
      </c>
      <c r="T38" s="73">
        <f t="shared" si="14"/>
        <v>112</v>
      </c>
    </row>
    <row r="39" spans="1:20" s="85" customFormat="1">
      <c r="A39" s="81" t="s">
        <v>118</v>
      </c>
      <c r="B39" s="75" t="s">
        <v>128</v>
      </c>
      <c r="C39" s="75"/>
      <c r="D39" s="75"/>
      <c r="E39" s="76">
        <v>4</v>
      </c>
      <c r="F39" s="77">
        <f t="shared" ref="F39:F42" si="15">ROUNDDOWN(H39*1.5,0)</f>
        <v>180</v>
      </c>
      <c r="G39" s="77">
        <f t="shared" ref="G39:G43" si="16">F39-H39</f>
        <v>60</v>
      </c>
      <c r="H39" s="77">
        <f t="shared" ref="H39:H43" si="17">SUM(O39:T39)</f>
        <v>120</v>
      </c>
      <c r="I39" s="77">
        <v>40</v>
      </c>
      <c r="J39" s="77">
        <v>80</v>
      </c>
      <c r="K39" s="77"/>
      <c r="L39" s="77"/>
      <c r="M39" s="77"/>
      <c r="N39" s="77"/>
      <c r="O39" s="77">
        <v>30</v>
      </c>
      <c r="P39" s="77">
        <v>90</v>
      </c>
      <c r="Q39" s="77"/>
      <c r="R39" s="77"/>
      <c r="S39" s="78"/>
      <c r="T39" s="78"/>
    </row>
    <row r="40" spans="1:20" s="85" customFormat="1" ht="25.5">
      <c r="A40" s="81" t="s">
        <v>119</v>
      </c>
      <c r="B40" s="75" t="s">
        <v>214</v>
      </c>
      <c r="C40" s="75"/>
      <c r="D40" s="75">
        <v>4</v>
      </c>
      <c r="E40" s="76"/>
      <c r="F40" s="77">
        <f t="shared" si="15"/>
        <v>117</v>
      </c>
      <c r="G40" s="77">
        <f t="shared" si="16"/>
        <v>39</v>
      </c>
      <c r="H40" s="77">
        <f t="shared" si="17"/>
        <v>78</v>
      </c>
      <c r="I40" s="77">
        <v>44</v>
      </c>
      <c r="J40" s="77">
        <v>34</v>
      </c>
      <c r="K40" s="77"/>
      <c r="L40" s="77"/>
      <c r="M40" s="77"/>
      <c r="N40" s="77"/>
      <c r="O40" s="77">
        <v>30</v>
      </c>
      <c r="P40" s="77">
        <v>48</v>
      </c>
      <c r="Q40" s="77"/>
      <c r="R40" s="77"/>
      <c r="S40" s="78"/>
      <c r="T40" s="78"/>
    </row>
    <row r="41" spans="1:20" s="85" customFormat="1">
      <c r="A41" s="81" t="s">
        <v>120</v>
      </c>
      <c r="B41" s="75" t="s">
        <v>215</v>
      </c>
      <c r="C41" s="75"/>
      <c r="D41" s="75"/>
      <c r="E41" s="76">
        <v>5</v>
      </c>
      <c r="F41" s="77">
        <f t="shared" si="15"/>
        <v>309</v>
      </c>
      <c r="G41" s="77">
        <f t="shared" si="16"/>
        <v>103</v>
      </c>
      <c r="H41" s="77">
        <f t="shared" si="17"/>
        <v>206</v>
      </c>
      <c r="I41" s="77">
        <v>104</v>
      </c>
      <c r="J41" s="77">
        <v>102</v>
      </c>
      <c r="K41" s="73"/>
      <c r="L41" s="73"/>
      <c r="M41" s="77"/>
      <c r="N41" s="77"/>
      <c r="O41" s="77">
        <v>60</v>
      </c>
      <c r="P41" s="77">
        <v>84</v>
      </c>
      <c r="Q41" s="77">
        <v>62</v>
      </c>
      <c r="R41" s="77"/>
      <c r="S41" s="78"/>
      <c r="T41" s="78"/>
    </row>
    <row r="42" spans="1:20" s="85" customFormat="1" ht="24.75" customHeight="1">
      <c r="A42" s="81" t="s">
        <v>121</v>
      </c>
      <c r="B42" s="75" t="s">
        <v>216</v>
      </c>
      <c r="C42" s="75"/>
      <c r="D42" s="75"/>
      <c r="E42" s="76">
        <v>6</v>
      </c>
      <c r="F42" s="77">
        <f t="shared" si="15"/>
        <v>96</v>
      </c>
      <c r="G42" s="77">
        <f>F42-H42</f>
        <v>32</v>
      </c>
      <c r="H42" s="77">
        <f t="shared" si="17"/>
        <v>64</v>
      </c>
      <c r="I42" s="77">
        <v>20</v>
      </c>
      <c r="J42" s="77">
        <v>44</v>
      </c>
      <c r="K42" s="77"/>
      <c r="L42" s="77"/>
      <c r="M42" s="77"/>
      <c r="N42" s="77"/>
      <c r="O42" s="77"/>
      <c r="P42" s="77"/>
      <c r="Q42" s="77">
        <v>32</v>
      </c>
      <c r="R42" s="77">
        <v>32</v>
      </c>
      <c r="S42" s="78"/>
      <c r="T42" s="78"/>
    </row>
    <row r="43" spans="1:20" s="85" customFormat="1">
      <c r="A43" s="81" t="s">
        <v>122</v>
      </c>
      <c r="B43" s="75" t="s">
        <v>217</v>
      </c>
      <c r="C43" s="75"/>
      <c r="D43" s="75">
        <v>8</v>
      </c>
      <c r="E43" s="76"/>
      <c r="F43" s="77">
        <v>145</v>
      </c>
      <c r="G43" s="77">
        <f t="shared" si="16"/>
        <v>43</v>
      </c>
      <c r="H43" s="77">
        <f t="shared" si="17"/>
        <v>102</v>
      </c>
      <c r="I43" s="77">
        <v>54</v>
      </c>
      <c r="J43" s="77">
        <v>48</v>
      </c>
      <c r="K43" s="77"/>
      <c r="L43" s="77"/>
      <c r="M43" s="77"/>
      <c r="N43" s="77"/>
      <c r="O43" s="114"/>
      <c r="P43" s="114"/>
      <c r="Q43" s="114"/>
      <c r="R43" s="114">
        <v>34</v>
      </c>
      <c r="S43" s="120">
        <v>20</v>
      </c>
      <c r="T43" s="120">
        <v>48</v>
      </c>
    </row>
    <row r="44" spans="1:20" s="85" customFormat="1" ht="25.5">
      <c r="A44" s="81" t="s">
        <v>123</v>
      </c>
      <c r="B44" s="75" t="s">
        <v>126</v>
      </c>
      <c r="C44" s="75">
        <v>8</v>
      </c>
      <c r="D44" s="75"/>
      <c r="E44" s="76"/>
      <c r="F44" s="77">
        <f>ROUNDDOWN(H44*1.5,0)</f>
        <v>96</v>
      </c>
      <c r="G44" s="77">
        <f t="shared" si="12"/>
        <v>32</v>
      </c>
      <c r="H44" s="77">
        <f t="shared" ref="H44" si="18">SUM(O44:V44)</f>
        <v>64</v>
      </c>
      <c r="I44" s="77">
        <v>44</v>
      </c>
      <c r="J44" s="77">
        <v>20</v>
      </c>
      <c r="K44" s="77"/>
      <c r="L44" s="77"/>
      <c r="M44" s="77"/>
      <c r="N44" s="77"/>
      <c r="O44" s="115"/>
      <c r="P44" s="115"/>
      <c r="Q44" s="115"/>
      <c r="R44" s="115"/>
      <c r="S44" s="116"/>
      <c r="T44" s="116">
        <v>64</v>
      </c>
    </row>
    <row r="45" spans="1:20" s="85" customFormat="1">
      <c r="A45" s="81" t="s">
        <v>124</v>
      </c>
      <c r="B45" s="75" t="s">
        <v>127</v>
      </c>
      <c r="C45" s="75"/>
      <c r="D45" s="75">
        <v>4</v>
      </c>
      <c r="E45" s="76"/>
      <c r="F45" s="77">
        <v>110</v>
      </c>
      <c r="G45" s="77">
        <f t="shared" si="12"/>
        <v>42</v>
      </c>
      <c r="H45" s="77">
        <f t="shared" ref="H45" si="19">SUM(O45:V45)</f>
        <v>68</v>
      </c>
      <c r="I45" s="77">
        <v>20</v>
      </c>
      <c r="J45" s="77">
        <v>48</v>
      </c>
      <c r="K45" s="77"/>
      <c r="L45" s="77"/>
      <c r="M45" s="77"/>
      <c r="N45" s="77"/>
      <c r="O45" s="115"/>
      <c r="P45" s="115">
        <v>68</v>
      </c>
      <c r="Q45" s="115"/>
      <c r="R45" s="115"/>
      <c r="S45" s="116"/>
      <c r="T45" s="116"/>
    </row>
    <row r="46" spans="1:20" s="98" customFormat="1">
      <c r="A46" s="94" t="s">
        <v>125</v>
      </c>
      <c r="B46" s="95" t="s">
        <v>129</v>
      </c>
      <c r="C46" s="95">
        <v>3</v>
      </c>
      <c r="D46" s="95"/>
      <c r="E46" s="96"/>
      <c r="F46" s="97">
        <f t="shared" si="9"/>
        <v>48</v>
      </c>
      <c r="G46" s="97">
        <f t="shared" si="12"/>
        <v>16</v>
      </c>
      <c r="H46" s="97">
        <f>SUM(O46:T46)</f>
        <v>32</v>
      </c>
      <c r="I46" s="97">
        <v>22</v>
      </c>
      <c r="J46" s="97">
        <v>10</v>
      </c>
      <c r="K46" s="97"/>
      <c r="L46" s="97"/>
      <c r="M46" s="97"/>
      <c r="N46" s="97"/>
      <c r="O46" s="108">
        <v>32</v>
      </c>
      <c r="P46" s="108"/>
      <c r="Q46" s="108"/>
      <c r="R46" s="108"/>
      <c r="S46" s="109"/>
      <c r="T46" s="109"/>
    </row>
    <row r="47" spans="1:20" s="21" customFormat="1">
      <c r="A47" s="79" t="s">
        <v>51</v>
      </c>
      <c r="B47" s="83" t="s">
        <v>52</v>
      </c>
      <c r="C47" s="83"/>
      <c r="D47" s="83"/>
      <c r="E47" s="74"/>
      <c r="F47" s="73">
        <f t="shared" ref="F47:G47" si="20">F48+F53+F58+F63+F67</f>
        <v>2442</v>
      </c>
      <c r="G47" s="73">
        <f t="shared" si="20"/>
        <v>814</v>
      </c>
      <c r="H47" s="73">
        <f>H48+H53+H58+H63+H67</f>
        <v>1628</v>
      </c>
      <c r="I47" s="73">
        <f t="shared" ref="I47:L47" si="21">I48+I53+I58+I63+I67</f>
        <v>528</v>
      </c>
      <c r="J47" s="73">
        <f t="shared" si="21"/>
        <v>1100</v>
      </c>
      <c r="K47" s="73">
        <f t="shared" si="21"/>
        <v>30</v>
      </c>
      <c r="L47" s="73">
        <f t="shared" si="21"/>
        <v>900</v>
      </c>
      <c r="M47" s="73">
        <f t="shared" ref="M47:N47" si="22">M48+M53+M58</f>
        <v>0</v>
      </c>
      <c r="N47" s="73">
        <f t="shared" si="22"/>
        <v>0</v>
      </c>
      <c r="O47" s="73">
        <f>O48+O53+O58+O63+O67</f>
        <v>172</v>
      </c>
      <c r="P47" s="73">
        <f t="shared" ref="P47:T47" si="23">P48+P53+P58+P63+P67</f>
        <v>296</v>
      </c>
      <c r="Q47" s="73">
        <f t="shared" si="23"/>
        <v>182</v>
      </c>
      <c r="R47" s="73">
        <f t="shared" si="23"/>
        <v>478</v>
      </c>
      <c r="S47" s="73">
        <f t="shared" si="23"/>
        <v>296</v>
      </c>
      <c r="T47" s="73">
        <f t="shared" si="23"/>
        <v>204</v>
      </c>
    </row>
    <row r="48" spans="1:20" s="119" customFormat="1" ht="24.75" customHeight="1">
      <c r="A48" s="79" t="s">
        <v>53</v>
      </c>
      <c r="B48" s="80" t="s">
        <v>218</v>
      </c>
      <c r="C48" s="80"/>
      <c r="D48" s="80"/>
      <c r="E48" s="74" t="s">
        <v>253</v>
      </c>
      <c r="F48" s="73">
        <f>SUM(F49:F50)</f>
        <v>330</v>
      </c>
      <c r="G48" s="73">
        <f t="shared" ref="G48:K48" si="24">SUM(G49:G50)</f>
        <v>110</v>
      </c>
      <c r="H48" s="73">
        <f t="shared" si="24"/>
        <v>220</v>
      </c>
      <c r="I48" s="73">
        <f t="shared" si="24"/>
        <v>94</v>
      </c>
      <c r="J48" s="73">
        <f t="shared" si="24"/>
        <v>126</v>
      </c>
      <c r="K48" s="73">
        <f t="shared" si="24"/>
        <v>0</v>
      </c>
      <c r="L48" s="73">
        <f>SUM(L51:L52)</f>
        <v>144</v>
      </c>
      <c r="M48" s="73"/>
      <c r="N48" s="73"/>
      <c r="O48" s="73">
        <f>SUM(O49:O50)</f>
        <v>118</v>
      </c>
      <c r="P48" s="73">
        <f t="shared" ref="P48:T48" si="25">SUM(P49:P50)</f>
        <v>102</v>
      </c>
      <c r="Q48" s="73">
        <f t="shared" si="25"/>
        <v>0</v>
      </c>
      <c r="R48" s="73">
        <f t="shared" si="25"/>
        <v>0</v>
      </c>
      <c r="S48" s="73">
        <f t="shared" si="25"/>
        <v>0</v>
      </c>
      <c r="T48" s="73">
        <f t="shared" si="25"/>
        <v>0</v>
      </c>
    </row>
    <row r="49" spans="1:20" s="71" customFormat="1" ht="25.5">
      <c r="A49" s="81" t="s">
        <v>54</v>
      </c>
      <c r="B49" s="75" t="s">
        <v>219</v>
      </c>
      <c r="C49" s="75"/>
      <c r="D49" s="75"/>
      <c r="E49" s="76">
        <v>4</v>
      </c>
      <c r="F49" s="77">
        <f t="shared" ref="F49:F50" si="26">ROUNDDOWN(H49*1.5,0)</f>
        <v>222</v>
      </c>
      <c r="G49" s="77">
        <f t="shared" ref="G49:G50" si="27">F49-H49</f>
        <v>74</v>
      </c>
      <c r="H49" s="77">
        <f>SUM(O49:T49)</f>
        <v>148</v>
      </c>
      <c r="I49" s="77">
        <v>72</v>
      </c>
      <c r="J49" s="77">
        <v>76</v>
      </c>
      <c r="K49" s="77"/>
      <c r="L49" s="73"/>
      <c r="M49" s="73"/>
      <c r="N49" s="73"/>
      <c r="O49" s="77">
        <v>46</v>
      </c>
      <c r="P49" s="77">
        <v>102</v>
      </c>
      <c r="Q49" s="73"/>
      <c r="R49" s="73"/>
      <c r="S49" s="84"/>
      <c r="T49" s="84"/>
    </row>
    <row r="50" spans="1:20" s="107" customFormat="1" ht="25.5">
      <c r="A50" s="101" t="s">
        <v>197</v>
      </c>
      <c r="B50" s="102" t="s">
        <v>236</v>
      </c>
      <c r="C50" s="102">
        <v>3</v>
      </c>
      <c r="D50" s="102"/>
      <c r="E50" s="103"/>
      <c r="F50" s="104">
        <f t="shared" si="26"/>
        <v>108</v>
      </c>
      <c r="G50" s="104">
        <f t="shared" si="27"/>
        <v>36</v>
      </c>
      <c r="H50" s="104">
        <f>SUM(O50:T50)</f>
        <v>72</v>
      </c>
      <c r="I50" s="104">
        <v>22</v>
      </c>
      <c r="J50" s="104">
        <v>50</v>
      </c>
      <c r="K50" s="104"/>
      <c r="L50" s="105"/>
      <c r="M50" s="105"/>
      <c r="N50" s="105"/>
      <c r="O50" s="104">
        <v>72</v>
      </c>
      <c r="P50" s="104"/>
      <c r="Q50" s="105"/>
      <c r="R50" s="105"/>
      <c r="S50" s="106"/>
      <c r="T50" s="106"/>
    </row>
    <row r="51" spans="1:20">
      <c r="A51" s="81" t="s">
        <v>55</v>
      </c>
      <c r="B51" s="75" t="s">
        <v>186</v>
      </c>
      <c r="C51" s="75">
        <v>4</v>
      </c>
      <c r="D51" s="75"/>
      <c r="E51" s="76"/>
      <c r="F51" s="77"/>
      <c r="G51" s="77"/>
      <c r="H51" s="77"/>
      <c r="I51" s="77"/>
      <c r="J51" s="77"/>
      <c r="K51" s="77"/>
      <c r="L51" s="77">
        <f>SUM(N51:U51)</f>
        <v>72</v>
      </c>
      <c r="M51" s="77"/>
      <c r="N51" s="77"/>
      <c r="O51" s="115">
        <v>36</v>
      </c>
      <c r="P51" s="115">
        <v>36</v>
      </c>
      <c r="Q51" s="115"/>
      <c r="R51" s="77"/>
      <c r="S51" s="78"/>
      <c r="T51" s="78"/>
    </row>
    <row r="52" spans="1:20">
      <c r="A52" s="81" t="s">
        <v>183</v>
      </c>
      <c r="B52" s="75" t="s">
        <v>90</v>
      </c>
      <c r="C52" s="75">
        <v>5</v>
      </c>
      <c r="D52" s="75"/>
      <c r="E52" s="76"/>
      <c r="F52" s="77"/>
      <c r="G52" s="77"/>
      <c r="H52" s="77"/>
      <c r="I52" s="77"/>
      <c r="J52" s="77"/>
      <c r="K52" s="77"/>
      <c r="L52" s="77">
        <f>SUM(N52:U52)</f>
        <v>72</v>
      </c>
      <c r="M52" s="77"/>
      <c r="N52" s="77"/>
      <c r="O52" s="115"/>
      <c r="P52" s="115"/>
      <c r="Q52" s="115">
        <v>72</v>
      </c>
      <c r="R52" s="77"/>
      <c r="S52" s="78"/>
      <c r="T52" s="78"/>
    </row>
    <row r="53" spans="1:20" s="119" customFormat="1" ht="25.5">
      <c r="A53" s="79" t="s">
        <v>130</v>
      </c>
      <c r="B53" s="80" t="s">
        <v>220</v>
      </c>
      <c r="C53" s="80"/>
      <c r="D53" s="80"/>
      <c r="E53" s="74" t="s">
        <v>254</v>
      </c>
      <c r="F53" s="73">
        <f>SUM(F54:F55)</f>
        <v>291</v>
      </c>
      <c r="G53" s="73">
        <f t="shared" ref="G53:T53" si="28">SUM(G54:G55)</f>
        <v>97</v>
      </c>
      <c r="H53" s="73">
        <f t="shared" si="28"/>
        <v>194</v>
      </c>
      <c r="I53" s="73">
        <f>SUM(I54:I55)</f>
        <v>76</v>
      </c>
      <c r="J53" s="73">
        <f t="shared" si="28"/>
        <v>118</v>
      </c>
      <c r="K53" s="73">
        <v>30</v>
      </c>
      <c r="L53" s="73">
        <f>SUM(L56:L57)</f>
        <v>108</v>
      </c>
      <c r="M53" s="73"/>
      <c r="N53" s="73"/>
      <c r="O53" s="73">
        <f t="shared" si="28"/>
        <v>0</v>
      </c>
      <c r="P53" s="73">
        <f t="shared" si="28"/>
        <v>0</v>
      </c>
      <c r="Q53" s="73">
        <f t="shared" si="28"/>
        <v>0</v>
      </c>
      <c r="R53" s="73">
        <f t="shared" si="28"/>
        <v>108</v>
      </c>
      <c r="S53" s="73">
        <f t="shared" si="28"/>
        <v>86</v>
      </c>
      <c r="T53" s="73">
        <f t="shared" si="28"/>
        <v>0</v>
      </c>
    </row>
    <row r="54" spans="1:20" s="71" customFormat="1" ht="38.25">
      <c r="A54" s="81" t="s">
        <v>195</v>
      </c>
      <c r="B54" s="75" t="s">
        <v>221</v>
      </c>
      <c r="C54" s="80"/>
      <c r="D54" s="75">
        <v>7</v>
      </c>
      <c r="E54" s="76"/>
      <c r="F54" s="77">
        <f t="shared" ref="F54:F55" si="29">ROUNDDOWN(H54*1.5,0)</f>
        <v>120</v>
      </c>
      <c r="G54" s="77">
        <f t="shared" ref="G54:G55" si="30">F54-H54</f>
        <v>40</v>
      </c>
      <c r="H54" s="77">
        <f>SUM(O54:T54)</f>
        <v>80</v>
      </c>
      <c r="I54" s="77">
        <v>28</v>
      </c>
      <c r="J54" s="77">
        <v>52</v>
      </c>
      <c r="K54" s="77"/>
      <c r="L54" s="73"/>
      <c r="M54" s="73"/>
      <c r="N54" s="73"/>
      <c r="O54" s="73"/>
      <c r="P54" s="73"/>
      <c r="Q54" s="73"/>
      <c r="R54" s="84">
        <v>34</v>
      </c>
      <c r="S54" s="84">
        <v>46</v>
      </c>
      <c r="T54" s="77"/>
    </row>
    <row r="55" spans="1:20" s="70" customFormat="1" ht="25.5">
      <c r="A55" s="81" t="s">
        <v>198</v>
      </c>
      <c r="B55" s="75" t="s">
        <v>222</v>
      </c>
      <c r="C55" s="75"/>
      <c r="D55" s="75">
        <v>7</v>
      </c>
      <c r="E55" s="76"/>
      <c r="F55" s="77">
        <f t="shared" si="29"/>
        <v>171</v>
      </c>
      <c r="G55" s="77">
        <f t="shared" si="30"/>
        <v>57</v>
      </c>
      <c r="H55" s="77">
        <f>SUM(O55:T55)</f>
        <v>114</v>
      </c>
      <c r="I55" s="77">
        <v>48</v>
      </c>
      <c r="J55" s="77">
        <v>66</v>
      </c>
      <c r="K55" s="77"/>
      <c r="L55" s="73"/>
      <c r="M55" s="73"/>
      <c r="N55" s="73"/>
      <c r="O55" s="73"/>
      <c r="P55" s="73"/>
      <c r="Q55" s="73"/>
      <c r="R55" s="84">
        <v>74</v>
      </c>
      <c r="S55" s="84">
        <v>40</v>
      </c>
      <c r="T55" s="78"/>
    </row>
    <row r="56" spans="1:20">
      <c r="A56" s="55" t="s">
        <v>56</v>
      </c>
      <c r="B56" s="22" t="s">
        <v>186</v>
      </c>
      <c r="C56" s="22">
        <v>7</v>
      </c>
      <c r="D56" s="22"/>
      <c r="E56" s="49"/>
      <c r="F56" s="45"/>
      <c r="G56" s="45"/>
      <c r="H56" s="25"/>
      <c r="I56" s="45"/>
      <c r="J56" s="45"/>
      <c r="K56" s="45"/>
      <c r="L56" s="45">
        <f>SUM(M56:U56)</f>
        <v>72</v>
      </c>
      <c r="M56" s="45"/>
      <c r="N56" s="45"/>
      <c r="O56" s="45"/>
      <c r="P56" s="45"/>
      <c r="Q56" s="45"/>
      <c r="R56" s="45"/>
      <c r="S56" s="121">
        <v>72</v>
      </c>
      <c r="T56" s="53"/>
    </row>
    <row r="57" spans="1:20">
      <c r="A57" s="55" t="s">
        <v>184</v>
      </c>
      <c r="B57" s="22" t="s">
        <v>90</v>
      </c>
      <c r="C57" s="22">
        <v>7</v>
      </c>
      <c r="D57" s="22"/>
      <c r="E57" s="49"/>
      <c r="F57" s="45"/>
      <c r="G57" s="45"/>
      <c r="H57" s="25"/>
      <c r="I57" s="45"/>
      <c r="J57" s="45"/>
      <c r="K57" s="45"/>
      <c r="L57" s="45">
        <f>SUM(M57:U57)</f>
        <v>36</v>
      </c>
      <c r="M57" s="45"/>
      <c r="N57" s="45"/>
      <c r="O57" s="45"/>
      <c r="P57" s="45"/>
      <c r="Q57" s="45"/>
      <c r="R57" s="45"/>
      <c r="S57" s="121">
        <v>36</v>
      </c>
      <c r="T57" s="53"/>
    </row>
    <row r="58" spans="1:20" s="57" customFormat="1" ht="38.25">
      <c r="A58" s="32" t="s">
        <v>132</v>
      </c>
      <c r="B58" s="24" t="s">
        <v>223</v>
      </c>
      <c r="C58" s="24"/>
      <c r="D58" s="24"/>
      <c r="E58" s="100" t="s">
        <v>253</v>
      </c>
      <c r="F58" s="93">
        <f t="shared" ref="F58:G58" si="31">SUM(F59:F60)</f>
        <v>465</v>
      </c>
      <c r="G58" s="93">
        <f t="shared" si="31"/>
        <v>155</v>
      </c>
      <c r="H58" s="90">
        <f>SUM(H59:H60)</f>
        <v>310</v>
      </c>
      <c r="I58" s="93">
        <f t="shared" ref="I58:J58" si="32">SUM(I59:I60)</f>
        <v>158</v>
      </c>
      <c r="J58" s="93">
        <f t="shared" si="32"/>
        <v>152</v>
      </c>
      <c r="K58" s="25"/>
      <c r="L58" s="25">
        <f>L61+L62</f>
        <v>108</v>
      </c>
      <c r="M58" s="25"/>
      <c r="N58" s="25"/>
      <c r="O58" s="25">
        <f>O59+O60</f>
        <v>54</v>
      </c>
      <c r="P58" s="90">
        <f t="shared" ref="P58:T58" si="33">P59+P60</f>
        <v>194</v>
      </c>
      <c r="Q58" s="90">
        <f t="shared" si="33"/>
        <v>62</v>
      </c>
      <c r="R58" s="90">
        <f t="shared" si="33"/>
        <v>0</v>
      </c>
      <c r="S58" s="90">
        <f t="shared" si="33"/>
        <v>0</v>
      </c>
      <c r="T58" s="90">
        <f t="shared" si="33"/>
        <v>0</v>
      </c>
    </row>
    <row r="59" spans="1:20" s="57" customFormat="1" ht="25.5">
      <c r="A59" s="30" t="s">
        <v>133</v>
      </c>
      <c r="B59" s="23" t="s">
        <v>224</v>
      </c>
      <c r="C59" s="23"/>
      <c r="D59" s="23"/>
      <c r="E59" s="49">
        <v>5</v>
      </c>
      <c r="F59" s="45">
        <f>ROUNDDOWN(H59*1.5,0)</f>
        <v>384</v>
      </c>
      <c r="G59" s="45">
        <f t="shared" ref="G59:G60" si="34">F59-H59</f>
        <v>128</v>
      </c>
      <c r="H59" s="45">
        <f>SUM(O59:T59)</f>
        <v>256</v>
      </c>
      <c r="I59" s="45">
        <v>132</v>
      </c>
      <c r="J59" s="45">
        <v>124</v>
      </c>
      <c r="K59" s="45"/>
      <c r="L59" s="45"/>
      <c r="M59" s="45"/>
      <c r="N59" s="45"/>
      <c r="O59" s="58"/>
      <c r="P59" s="58">
        <v>194</v>
      </c>
      <c r="Q59" s="58">
        <v>62</v>
      </c>
      <c r="R59" s="58"/>
      <c r="S59" s="59"/>
      <c r="T59" s="59"/>
    </row>
    <row r="60" spans="1:20" s="112" customFormat="1" ht="25.5">
      <c r="A60" s="101" t="s">
        <v>199</v>
      </c>
      <c r="B60" s="102" t="s">
        <v>237</v>
      </c>
      <c r="C60" s="102"/>
      <c r="D60" s="102">
        <v>3</v>
      </c>
      <c r="E60" s="103"/>
      <c r="F60" s="104">
        <f>ROUNDDOWN(H60*1.5,0)</f>
        <v>81</v>
      </c>
      <c r="G60" s="104">
        <f t="shared" si="34"/>
        <v>27</v>
      </c>
      <c r="H60" s="104">
        <f>SUM(O60:T60)</f>
        <v>54</v>
      </c>
      <c r="I60" s="104">
        <v>26</v>
      </c>
      <c r="J60" s="104">
        <v>28</v>
      </c>
      <c r="K60" s="104"/>
      <c r="L60" s="104"/>
      <c r="M60" s="104"/>
      <c r="N60" s="104"/>
      <c r="O60" s="110">
        <v>54</v>
      </c>
      <c r="P60" s="110"/>
      <c r="Q60" s="110"/>
      <c r="R60" s="110"/>
      <c r="S60" s="111"/>
      <c r="T60" s="111"/>
    </row>
    <row r="61" spans="1:20" s="57" customFormat="1">
      <c r="A61" s="30" t="s">
        <v>135</v>
      </c>
      <c r="B61" s="23" t="s">
        <v>89</v>
      </c>
      <c r="C61" s="23">
        <v>4</v>
      </c>
      <c r="D61" s="23"/>
      <c r="E61" s="49"/>
      <c r="F61" s="45"/>
      <c r="G61" s="45"/>
      <c r="H61" s="45"/>
      <c r="I61" s="45"/>
      <c r="J61" s="45"/>
      <c r="K61" s="45"/>
      <c r="L61" s="45">
        <f>SUM(M61:U61)</f>
        <v>72</v>
      </c>
      <c r="M61" s="45"/>
      <c r="N61" s="45"/>
      <c r="O61" s="122">
        <v>36</v>
      </c>
      <c r="P61" s="122">
        <v>36</v>
      </c>
      <c r="Q61" s="122"/>
      <c r="R61" s="58"/>
      <c r="S61" s="59"/>
      <c r="T61" s="59"/>
    </row>
    <row r="62" spans="1:20" s="57" customFormat="1">
      <c r="A62" s="30" t="s">
        <v>200</v>
      </c>
      <c r="B62" s="23" t="s">
        <v>90</v>
      </c>
      <c r="C62" s="23">
        <v>5</v>
      </c>
      <c r="D62" s="23"/>
      <c r="E62" s="91"/>
      <c r="F62" s="92"/>
      <c r="G62" s="92"/>
      <c r="H62" s="92"/>
      <c r="I62" s="92"/>
      <c r="J62" s="92"/>
      <c r="K62" s="92"/>
      <c r="L62" s="92">
        <f>SUM(M62:U62)</f>
        <v>36</v>
      </c>
      <c r="M62" s="92"/>
      <c r="N62" s="92"/>
      <c r="O62" s="122"/>
      <c r="P62" s="122"/>
      <c r="Q62" s="122">
        <v>36</v>
      </c>
      <c r="R62" s="58"/>
      <c r="S62" s="59"/>
      <c r="T62" s="59"/>
    </row>
    <row r="63" spans="1:20" s="21" customFormat="1" ht="51">
      <c r="A63" s="32" t="s">
        <v>225</v>
      </c>
      <c r="B63" s="24" t="s">
        <v>226</v>
      </c>
      <c r="C63" s="24"/>
      <c r="D63" s="24"/>
      <c r="E63" s="100" t="s">
        <v>255</v>
      </c>
      <c r="F63" s="90">
        <f t="shared" ref="F63:G63" si="35">SUM(F64)</f>
        <v>306</v>
      </c>
      <c r="G63" s="90">
        <f t="shared" si="35"/>
        <v>102</v>
      </c>
      <c r="H63" s="90">
        <f>SUM(H64)</f>
        <v>204</v>
      </c>
      <c r="I63" s="90">
        <f t="shared" ref="I63:J63" si="36">SUM(I64)</f>
        <v>100</v>
      </c>
      <c r="J63" s="90">
        <f t="shared" si="36"/>
        <v>104</v>
      </c>
      <c r="K63" s="90">
        <f t="shared" ref="K63" si="37">SUM(K64)</f>
        <v>0</v>
      </c>
      <c r="L63" s="90">
        <f>L65+L66</f>
        <v>108</v>
      </c>
      <c r="M63" s="90">
        <f t="shared" ref="M63" si="38">SUM(M64)</f>
        <v>0</v>
      </c>
      <c r="N63" s="90">
        <f t="shared" ref="N63" si="39">SUM(N64)</f>
        <v>0</v>
      </c>
      <c r="O63" s="90">
        <f t="shared" ref="O63" si="40">SUM(O64)</f>
        <v>0</v>
      </c>
      <c r="P63" s="90">
        <f t="shared" ref="P63" si="41">SUM(P64)</f>
        <v>0</v>
      </c>
      <c r="Q63" s="90">
        <f t="shared" ref="Q63" si="42">SUM(Q64)</f>
        <v>0</v>
      </c>
      <c r="R63" s="90">
        <f t="shared" ref="R63" si="43">SUM(R64)</f>
        <v>0</v>
      </c>
      <c r="S63" s="90">
        <f t="shared" ref="S63" si="44">SUM(S64)</f>
        <v>0</v>
      </c>
      <c r="T63" s="90">
        <f t="shared" ref="T63" si="45">SUM(T64)</f>
        <v>204</v>
      </c>
    </row>
    <row r="64" spans="1:20" s="57" customFormat="1" ht="51.75">
      <c r="A64" s="30" t="s">
        <v>228</v>
      </c>
      <c r="B64" s="99" t="s">
        <v>227</v>
      </c>
      <c r="C64" s="23"/>
      <c r="D64" s="23"/>
      <c r="E64" s="91">
        <v>8</v>
      </c>
      <c r="F64" s="92">
        <f>ROUNDDOWN(H64*1.5,0)</f>
        <v>306</v>
      </c>
      <c r="G64" s="92">
        <f>F64-H64</f>
        <v>102</v>
      </c>
      <c r="H64" s="92">
        <f>SUM(O64:T64)</f>
        <v>204</v>
      </c>
      <c r="I64" s="92">
        <v>100</v>
      </c>
      <c r="J64" s="92">
        <v>104</v>
      </c>
      <c r="K64" s="92"/>
      <c r="L64" s="92"/>
      <c r="M64" s="92"/>
      <c r="N64" s="92"/>
      <c r="O64" s="58"/>
      <c r="P64" s="58"/>
      <c r="Q64" s="58"/>
      <c r="R64" s="58"/>
      <c r="S64" s="64"/>
      <c r="T64" s="64">
        <v>204</v>
      </c>
    </row>
    <row r="65" spans="1:22" s="57" customFormat="1">
      <c r="A65" s="30" t="s">
        <v>230</v>
      </c>
      <c r="B65" s="99" t="s">
        <v>89</v>
      </c>
      <c r="C65" s="23"/>
      <c r="D65" s="23"/>
      <c r="E65" s="91"/>
      <c r="F65" s="92"/>
      <c r="G65" s="92"/>
      <c r="H65" s="92"/>
      <c r="I65" s="92"/>
      <c r="J65" s="92"/>
      <c r="K65" s="92"/>
      <c r="L65" s="92">
        <f>SUM(M65:T65)</f>
        <v>36</v>
      </c>
      <c r="M65" s="92"/>
      <c r="N65" s="92"/>
      <c r="O65" s="58"/>
      <c r="P65" s="58"/>
      <c r="Q65" s="58"/>
      <c r="R65" s="58"/>
      <c r="S65" s="64"/>
      <c r="T65" s="123">
        <v>36</v>
      </c>
    </row>
    <row r="66" spans="1:22" s="57" customFormat="1">
      <c r="A66" s="30" t="s">
        <v>231</v>
      </c>
      <c r="B66" s="99" t="s">
        <v>90</v>
      </c>
      <c r="C66" s="23">
        <v>8</v>
      </c>
      <c r="D66" s="23"/>
      <c r="E66" s="91"/>
      <c r="F66" s="92"/>
      <c r="G66" s="92"/>
      <c r="H66" s="92"/>
      <c r="I66" s="92"/>
      <c r="J66" s="92"/>
      <c r="K66" s="92"/>
      <c r="L66" s="126">
        <f>SUM(M66:T66)</f>
        <v>72</v>
      </c>
      <c r="M66" s="92"/>
      <c r="N66" s="92"/>
      <c r="O66" s="58"/>
      <c r="P66" s="58"/>
      <c r="Q66" s="58"/>
      <c r="R66" s="58"/>
      <c r="S66" s="64"/>
      <c r="T66" s="123">
        <v>72</v>
      </c>
    </row>
    <row r="67" spans="1:22" s="21" customFormat="1" ht="38.25">
      <c r="A67" s="32" t="s">
        <v>229</v>
      </c>
      <c r="B67" s="24" t="s">
        <v>134</v>
      </c>
      <c r="C67" s="24"/>
      <c r="D67" s="24"/>
      <c r="E67" s="100" t="s">
        <v>254</v>
      </c>
      <c r="F67" s="90">
        <f>F68</f>
        <v>1050</v>
      </c>
      <c r="G67" s="90">
        <f t="shared" ref="G67:T67" si="46">G68</f>
        <v>350</v>
      </c>
      <c r="H67" s="90">
        <f t="shared" si="46"/>
        <v>700</v>
      </c>
      <c r="I67" s="90">
        <f t="shared" si="46"/>
        <v>100</v>
      </c>
      <c r="J67" s="90">
        <f t="shared" si="46"/>
        <v>600</v>
      </c>
      <c r="K67" s="90">
        <f t="shared" si="46"/>
        <v>0</v>
      </c>
      <c r="L67" s="90">
        <f>L69+L70</f>
        <v>432</v>
      </c>
      <c r="M67" s="90">
        <f t="shared" si="46"/>
        <v>0</v>
      </c>
      <c r="N67" s="90">
        <f t="shared" si="46"/>
        <v>0</v>
      </c>
      <c r="O67" s="90">
        <f t="shared" si="46"/>
        <v>0</v>
      </c>
      <c r="P67" s="90">
        <f t="shared" si="46"/>
        <v>0</v>
      </c>
      <c r="Q67" s="90">
        <f t="shared" si="46"/>
        <v>120</v>
      </c>
      <c r="R67" s="90">
        <f t="shared" si="46"/>
        <v>370</v>
      </c>
      <c r="S67" s="90">
        <f t="shared" si="46"/>
        <v>210</v>
      </c>
      <c r="T67" s="90">
        <f t="shared" si="46"/>
        <v>0</v>
      </c>
    </row>
    <row r="68" spans="1:22" s="57" customFormat="1">
      <c r="A68" s="30" t="s">
        <v>232</v>
      </c>
      <c r="B68" s="23" t="s">
        <v>233</v>
      </c>
      <c r="C68" s="23"/>
      <c r="D68" s="23" t="s">
        <v>256</v>
      </c>
      <c r="E68" s="91"/>
      <c r="F68" s="92">
        <f>ROUNDDOWN(H68*1.5,0)</f>
        <v>1050</v>
      </c>
      <c r="G68" s="92">
        <f>F68-H68</f>
        <v>350</v>
      </c>
      <c r="H68" s="92">
        <f>SUM(M68:T68)</f>
        <v>700</v>
      </c>
      <c r="I68" s="92">
        <v>100</v>
      </c>
      <c r="J68" s="92">
        <v>600</v>
      </c>
      <c r="K68" s="92"/>
      <c r="L68" s="92"/>
      <c r="M68" s="92"/>
      <c r="N68" s="92"/>
      <c r="O68" s="58"/>
      <c r="P68" s="58"/>
      <c r="Q68" s="58">
        <v>120</v>
      </c>
      <c r="R68" s="58">
        <v>370</v>
      </c>
      <c r="S68" s="64">
        <v>210</v>
      </c>
      <c r="T68" s="59"/>
    </row>
    <row r="69" spans="1:22" s="57" customFormat="1">
      <c r="A69" s="30" t="s">
        <v>234</v>
      </c>
      <c r="B69" s="23" t="s">
        <v>89</v>
      </c>
      <c r="C69" s="23">
        <v>7</v>
      </c>
      <c r="D69" s="23"/>
      <c r="E69" s="91"/>
      <c r="F69" s="92"/>
      <c r="G69" s="92"/>
      <c r="H69" s="92"/>
      <c r="I69" s="92"/>
      <c r="J69" s="92"/>
      <c r="K69" s="92"/>
      <c r="L69" s="92">
        <f>SUM(M69:T69)</f>
        <v>180</v>
      </c>
      <c r="M69" s="92"/>
      <c r="N69" s="92"/>
      <c r="O69" s="58"/>
      <c r="P69" s="58"/>
      <c r="Q69" s="122">
        <v>72</v>
      </c>
      <c r="R69" s="122">
        <v>72</v>
      </c>
      <c r="S69" s="124">
        <v>36</v>
      </c>
      <c r="T69" s="59"/>
    </row>
    <row r="70" spans="1:22" s="57" customFormat="1">
      <c r="A70" s="30" t="s">
        <v>235</v>
      </c>
      <c r="B70" s="23" t="s">
        <v>90</v>
      </c>
      <c r="C70" s="23">
        <v>6.7</v>
      </c>
      <c r="D70" s="23"/>
      <c r="E70" s="49"/>
      <c r="F70" s="45"/>
      <c r="G70" s="45"/>
      <c r="H70" s="45"/>
      <c r="I70" s="45"/>
      <c r="J70" s="45"/>
      <c r="K70" s="45"/>
      <c r="L70" s="126">
        <f>SUM(M70:T70)</f>
        <v>252</v>
      </c>
      <c r="M70" s="45"/>
      <c r="N70" s="45"/>
      <c r="O70" s="58"/>
      <c r="P70" s="58"/>
      <c r="Q70" s="122"/>
      <c r="R70" s="122">
        <v>180</v>
      </c>
      <c r="S70" s="124">
        <v>72</v>
      </c>
      <c r="T70" s="59"/>
    </row>
    <row r="71" spans="1:22">
      <c r="A71" s="174" t="s">
        <v>57</v>
      </c>
      <c r="B71" s="174"/>
      <c r="C71" s="56"/>
      <c r="D71" s="56"/>
      <c r="E71" s="27"/>
      <c r="F71" s="25">
        <f>SUM(H71+G71)</f>
        <v>5940</v>
      </c>
      <c r="G71" s="25">
        <f>SUM(G37+G33+G28+G14)</f>
        <v>1512</v>
      </c>
      <c r="H71" s="25">
        <f>SUM(H37+H33+H28+H14)</f>
        <v>4428</v>
      </c>
      <c r="I71" s="25">
        <f>SUM(I37+I33+I28+I14)</f>
        <v>1068</v>
      </c>
      <c r="J71" s="25">
        <f>SUM(J37+J33+J28+J14)</f>
        <v>1956</v>
      </c>
      <c r="K71" s="25">
        <v>60</v>
      </c>
      <c r="L71" s="25">
        <f>L47</f>
        <v>900</v>
      </c>
      <c r="M71" s="25">
        <f>SUM(M15:M70)</f>
        <v>612</v>
      </c>
      <c r="N71" s="25">
        <f>SUM(N15:N70)</f>
        <v>792</v>
      </c>
      <c r="O71" s="25">
        <f>O75+O77+O78</f>
        <v>612</v>
      </c>
      <c r="P71" s="67">
        <f>P75+P77+P78</f>
        <v>828</v>
      </c>
      <c r="Q71" s="67">
        <f t="shared" ref="Q71:T71" si="47">Q75+Q77+Q78</f>
        <v>576</v>
      </c>
      <c r="R71" s="67">
        <f t="shared" si="47"/>
        <v>864</v>
      </c>
      <c r="S71" s="67">
        <f t="shared" si="47"/>
        <v>576</v>
      </c>
      <c r="T71" s="67">
        <f t="shared" si="47"/>
        <v>468</v>
      </c>
    </row>
    <row r="72" spans="1:22">
      <c r="A72" s="174" t="s">
        <v>146</v>
      </c>
      <c r="B72" s="174"/>
      <c r="C72" s="56"/>
      <c r="D72" s="56"/>
      <c r="E72" s="27"/>
      <c r="F72" s="25"/>
      <c r="G72" s="25"/>
      <c r="H72" s="25"/>
      <c r="I72" s="25"/>
      <c r="J72" s="25"/>
      <c r="K72" s="25"/>
      <c r="L72" s="25"/>
      <c r="M72" s="27">
        <f>SUM(M15:M26)/M11</f>
        <v>36</v>
      </c>
      <c r="N72" s="27">
        <f>SUM(N15:N26)/N11</f>
        <v>36</v>
      </c>
      <c r="O72" s="27">
        <f t="shared" ref="O72:T72" si="48">O71/O10</f>
        <v>36</v>
      </c>
      <c r="P72" s="66">
        <f>P71/P10</f>
        <v>36</v>
      </c>
      <c r="Q72" s="66">
        <f t="shared" si="48"/>
        <v>36</v>
      </c>
      <c r="R72" s="66">
        <f t="shared" si="48"/>
        <v>36</v>
      </c>
      <c r="S72" s="66">
        <f t="shared" si="48"/>
        <v>36</v>
      </c>
      <c r="T72" s="66">
        <f t="shared" si="48"/>
        <v>36</v>
      </c>
      <c r="U72" s="46"/>
      <c r="V72" s="46"/>
    </row>
    <row r="73" spans="1:22">
      <c r="A73" s="51" t="s">
        <v>114</v>
      </c>
      <c r="B73" s="25" t="s">
        <v>115</v>
      </c>
      <c r="C73" s="25"/>
      <c r="D73" s="25"/>
      <c r="E73" s="27"/>
      <c r="F73" s="45"/>
      <c r="G73" s="45"/>
      <c r="H73" s="45"/>
      <c r="I73" s="45"/>
      <c r="J73" s="45"/>
      <c r="K73" s="45"/>
      <c r="L73" s="45"/>
      <c r="M73" s="25"/>
      <c r="N73" s="25"/>
      <c r="O73" s="25"/>
      <c r="P73" s="25"/>
      <c r="Q73" s="25"/>
      <c r="R73" s="25"/>
      <c r="S73" s="25"/>
      <c r="T73" s="25">
        <v>144</v>
      </c>
    </row>
    <row r="74" spans="1:22" ht="25.5" customHeight="1">
      <c r="A74" s="51" t="s">
        <v>116</v>
      </c>
      <c r="B74" s="25" t="s">
        <v>92</v>
      </c>
      <c r="C74" s="25"/>
      <c r="D74" s="25"/>
      <c r="E74" s="27"/>
      <c r="F74" s="45"/>
      <c r="G74" s="45"/>
      <c r="H74" s="45"/>
      <c r="I74" s="45"/>
      <c r="J74" s="45"/>
      <c r="K74" s="45"/>
      <c r="L74" s="45"/>
      <c r="M74" s="25"/>
      <c r="N74" s="25"/>
      <c r="O74" s="25"/>
      <c r="P74" s="25"/>
      <c r="Q74" s="25"/>
      <c r="R74" s="25"/>
      <c r="S74" s="25"/>
      <c r="T74" s="25">
        <v>216</v>
      </c>
    </row>
    <row r="75" spans="1:22" ht="15" customHeight="1">
      <c r="A75" s="150" t="s">
        <v>202</v>
      </c>
      <c r="B75" s="150"/>
      <c r="C75" s="150"/>
      <c r="D75" s="150"/>
      <c r="E75" s="150"/>
      <c r="F75" s="150"/>
      <c r="G75" s="150"/>
      <c r="H75" s="148" t="s">
        <v>57</v>
      </c>
      <c r="I75" s="151" t="s">
        <v>140</v>
      </c>
      <c r="J75" s="152"/>
      <c r="K75" s="152"/>
      <c r="L75" s="153"/>
      <c r="M75" s="58">
        <f>M71-M77-M78</f>
        <v>612</v>
      </c>
      <c r="N75" s="58">
        <f t="shared" ref="N75" si="49">N71-N77-N78</f>
        <v>792</v>
      </c>
      <c r="O75" s="58">
        <f>O27</f>
        <v>540</v>
      </c>
      <c r="P75" s="58">
        <f t="shared" ref="P75:T75" si="50">P27</f>
        <v>756</v>
      </c>
      <c r="Q75" s="58">
        <f t="shared" si="50"/>
        <v>396</v>
      </c>
      <c r="R75" s="58">
        <f t="shared" si="50"/>
        <v>612</v>
      </c>
      <c r="S75" s="58">
        <f t="shared" si="50"/>
        <v>360</v>
      </c>
      <c r="T75" s="58">
        <f t="shared" si="50"/>
        <v>360</v>
      </c>
    </row>
    <row r="76" spans="1:22">
      <c r="A76" s="150"/>
      <c r="B76" s="150"/>
      <c r="C76" s="150"/>
      <c r="D76" s="150"/>
      <c r="E76" s="150"/>
      <c r="F76" s="150"/>
      <c r="G76" s="150"/>
      <c r="H76" s="148"/>
      <c r="I76" s="154"/>
      <c r="J76" s="155"/>
      <c r="K76" s="155"/>
      <c r="L76" s="156"/>
      <c r="M76" s="58"/>
      <c r="N76" s="28"/>
      <c r="O76" s="28"/>
      <c r="P76" s="28"/>
      <c r="Q76" s="28"/>
      <c r="R76" s="28"/>
      <c r="S76" s="28"/>
      <c r="T76" s="28"/>
    </row>
    <row r="77" spans="1:22" ht="15" customHeight="1">
      <c r="A77" s="175" t="s">
        <v>193</v>
      </c>
      <c r="B77" s="175"/>
      <c r="C77" s="175"/>
      <c r="D77" s="175"/>
      <c r="E77" s="175"/>
      <c r="F77" s="175"/>
      <c r="G77" s="175"/>
      <c r="H77" s="148"/>
      <c r="I77" s="157" t="s">
        <v>58</v>
      </c>
      <c r="J77" s="158"/>
      <c r="K77" s="158"/>
      <c r="L77" s="158"/>
      <c r="M77" s="62"/>
      <c r="N77" s="62"/>
      <c r="O77" s="62">
        <f>O61+O56+O51+O65+O69</f>
        <v>72</v>
      </c>
      <c r="P77" s="62">
        <f t="shared" ref="P77:T77" si="51">P61+P56+P51+P65+P69</f>
        <v>72</v>
      </c>
      <c r="Q77" s="62">
        <f t="shared" si="51"/>
        <v>72</v>
      </c>
      <c r="R77" s="62">
        <f t="shared" si="51"/>
        <v>72</v>
      </c>
      <c r="S77" s="62">
        <f t="shared" si="51"/>
        <v>108</v>
      </c>
      <c r="T77" s="62">
        <f t="shared" si="51"/>
        <v>36</v>
      </c>
    </row>
    <row r="78" spans="1:22" ht="37.5" customHeight="1">
      <c r="A78" s="150" t="s">
        <v>187</v>
      </c>
      <c r="B78" s="150"/>
      <c r="C78" s="150"/>
      <c r="D78" s="150"/>
      <c r="E78" s="150"/>
      <c r="F78" s="150"/>
      <c r="G78" s="150"/>
      <c r="H78" s="148"/>
      <c r="I78" s="157" t="s">
        <v>136</v>
      </c>
      <c r="J78" s="158"/>
      <c r="K78" s="158"/>
      <c r="L78" s="158"/>
      <c r="M78" s="62"/>
      <c r="N78" s="62"/>
      <c r="O78" s="62">
        <f>O70+O57+O52+O66+O62</f>
        <v>0</v>
      </c>
      <c r="P78" s="62">
        <f t="shared" ref="P78:T78" si="52">P70+P57+P52+P66+P62</f>
        <v>0</v>
      </c>
      <c r="Q78" s="62">
        <f t="shared" si="52"/>
        <v>108</v>
      </c>
      <c r="R78" s="62">
        <f t="shared" si="52"/>
        <v>180</v>
      </c>
      <c r="S78" s="62">
        <f t="shared" si="52"/>
        <v>108</v>
      </c>
      <c r="T78" s="62">
        <f t="shared" si="52"/>
        <v>72</v>
      </c>
    </row>
    <row r="79" spans="1:22" ht="15" customHeight="1">
      <c r="A79" s="149" t="s">
        <v>117</v>
      </c>
      <c r="B79" s="149"/>
      <c r="C79" s="149"/>
      <c r="D79" s="149"/>
      <c r="E79" s="149"/>
      <c r="F79" s="149"/>
      <c r="G79" s="149"/>
      <c r="H79" s="148"/>
      <c r="I79" s="159" t="s">
        <v>137</v>
      </c>
      <c r="J79" s="160"/>
      <c r="K79" s="160"/>
      <c r="L79" s="160"/>
      <c r="M79" s="63" t="s">
        <v>172</v>
      </c>
      <c r="N79" s="58">
        <v>3</v>
      </c>
      <c r="O79" s="58" t="s">
        <v>172</v>
      </c>
      <c r="P79" s="58">
        <v>2</v>
      </c>
      <c r="Q79" s="58">
        <v>4</v>
      </c>
      <c r="R79" s="58">
        <v>1</v>
      </c>
      <c r="S79" s="58">
        <v>2</v>
      </c>
      <c r="T79" s="58">
        <v>2</v>
      </c>
    </row>
    <row r="80" spans="1:22" ht="32.25" customHeight="1">
      <c r="A80" s="149" t="s">
        <v>194</v>
      </c>
      <c r="B80" s="149"/>
      <c r="C80" s="149"/>
      <c r="D80" s="149"/>
      <c r="E80" s="149"/>
      <c r="F80" s="149"/>
      <c r="G80" s="149"/>
      <c r="H80" s="148"/>
      <c r="I80" s="161" t="s">
        <v>138</v>
      </c>
      <c r="J80" s="162"/>
      <c r="K80" s="162"/>
      <c r="L80" s="162"/>
      <c r="M80" s="63" t="s">
        <v>172</v>
      </c>
      <c r="N80" s="58">
        <v>8</v>
      </c>
      <c r="O80" s="58">
        <v>4</v>
      </c>
      <c r="P80" s="58">
        <v>2</v>
      </c>
      <c r="Q80" s="58">
        <v>3</v>
      </c>
      <c r="R80" s="58">
        <v>1</v>
      </c>
      <c r="S80" s="58">
        <v>3</v>
      </c>
      <c r="T80" s="58">
        <v>2</v>
      </c>
    </row>
    <row r="81" spans="1:20">
      <c r="A81" s="147" t="s">
        <v>201</v>
      </c>
      <c r="B81" s="147"/>
      <c r="C81" s="147"/>
      <c r="D81" s="147"/>
      <c r="E81" s="147"/>
      <c r="F81" s="147"/>
      <c r="G81" s="147"/>
      <c r="H81" s="148"/>
      <c r="I81" s="145" t="s">
        <v>139</v>
      </c>
      <c r="J81" s="146"/>
      <c r="K81" s="146"/>
      <c r="L81" s="146"/>
      <c r="M81" s="63" t="s">
        <v>172</v>
      </c>
      <c r="N81" s="64"/>
      <c r="O81" s="64">
        <v>2</v>
      </c>
      <c r="P81" s="64">
        <v>2</v>
      </c>
      <c r="Q81" s="64">
        <v>2</v>
      </c>
      <c r="R81" s="64">
        <v>1</v>
      </c>
      <c r="S81" s="64">
        <v>3</v>
      </c>
      <c r="T81" s="64">
        <v>2</v>
      </c>
    </row>
    <row r="82" spans="1:20">
      <c r="A82" s="31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</row>
    <row r="83" spans="1:20">
      <c r="A83" s="31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</row>
  </sheetData>
  <mergeCells count="41">
    <mergeCell ref="A71:B71"/>
    <mergeCell ref="A77:G77"/>
    <mergeCell ref="A75:G76"/>
    <mergeCell ref="H9:H12"/>
    <mergeCell ref="I9:I12"/>
    <mergeCell ref="F9:F12"/>
    <mergeCell ref="A72:B72"/>
    <mergeCell ref="A3:A8"/>
    <mergeCell ref="A9:A12"/>
    <mergeCell ref="B9:B12"/>
    <mergeCell ref="E9:E12"/>
    <mergeCell ref="D9:D12"/>
    <mergeCell ref="C9:C12"/>
    <mergeCell ref="C3:E7"/>
    <mergeCell ref="B3:B8"/>
    <mergeCell ref="S7:T7"/>
    <mergeCell ref="M3:T6"/>
    <mergeCell ref="F7:F8"/>
    <mergeCell ref="G7:G8"/>
    <mergeCell ref="M7:N7"/>
    <mergeCell ref="O7:P7"/>
    <mergeCell ref="Q7:R7"/>
    <mergeCell ref="F3:K6"/>
    <mergeCell ref="H7:K7"/>
    <mergeCell ref="I8:K8"/>
    <mergeCell ref="L3:L12"/>
    <mergeCell ref="G9:G12"/>
    <mergeCell ref="J9:J12"/>
    <mergeCell ref="K9:K12"/>
    <mergeCell ref="I81:L81"/>
    <mergeCell ref="A81:G81"/>
    <mergeCell ref="H75:H81"/>
    <mergeCell ref="A79:G79"/>
    <mergeCell ref="A80:G80"/>
    <mergeCell ref="A78:G78"/>
    <mergeCell ref="I75:L75"/>
    <mergeCell ref="I76:L76"/>
    <mergeCell ref="I77:L77"/>
    <mergeCell ref="I78:L78"/>
    <mergeCell ref="I79:L79"/>
    <mergeCell ref="I80:L80"/>
  </mergeCells>
  <hyperlinks>
    <hyperlink ref="M3" location="_ftn2" display="_ftn2"/>
  </hyperlinks>
  <pageMargins left="0" right="0" top="0" bottom="0" header="0.31496062992125984" footer="0.31496062992125984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K8"/>
  <sheetViews>
    <sheetView workbookViewId="0">
      <selection activeCell="J7" sqref="J7:J8"/>
    </sheetView>
  </sheetViews>
  <sheetFormatPr defaultRowHeight="15"/>
  <sheetData>
    <row r="1" spans="1:37" ht="15.75">
      <c r="C1">
        <v>1</v>
      </c>
      <c r="D1">
        <v>5</v>
      </c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</row>
    <row r="2" spans="1:37" ht="15.75">
      <c r="A2" s="6" t="s">
        <v>76</v>
      </c>
      <c r="C2">
        <v>2</v>
      </c>
      <c r="D2">
        <v>10</v>
      </c>
      <c r="E2" t="s">
        <v>82</v>
      </c>
    </row>
    <row r="3" spans="1:37" ht="15.75">
      <c r="A3" s="6" t="s">
        <v>77</v>
      </c>
      <c r="C3">
        <v>3</v>
      </c>
      <c r="E3" t="s">
        <v>84</v>
      </c>
      <c r="J3" t="s">
        <v>85</v>
      </c>
    </row>
    <row r="4" spans="1:37" ht="15.75">
      <c r="A4" s="6" t="s">
        <v>78</v>
      </c>
      <c r="C4">
        <v>4</v>
      </c>
      <c r="E4" t="s">
        <v>83</v>
      </c>
      <c r="J4" t="s">
        <v>73</v>
      </c>
    </row>
    <row r="5" spans="1:37">
      <c r="C5">
        <v>5</v>
      </c>
    </row>
    <row r="6" spans="1:37">
      <c r="C6">
        <v>6</v>
      </c>
    </row>
    <row r="7" spans="1:37">
      <c r="C7">
        <v>0</v>
      </c>
      <c r="J7" t="s">
        <v>72</v>
      </c>
    </row>
    <row r="8" spans="1:37">
      <c r="J8" t="s">
        <v>86</v>
      </c>
    </row>
  </sheetData>
  <mergeCells count="1">
    <mergeCell ref="J1:A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B39"/>
  <sheetViews>
    <sheetView view="pageBreakPreview" zoomScaleSheetLayoutView="100" workbookViewId="0">
      <selection activeCell="AD11" sqref="AD11"/>
    </sheetView>
  </sheetViews>
  <sheetFormatPr defaultColWidth="1.7109375" defaultRowHeight="9.9499999999999993" customHeight="1"/>
  <cols>
    <col min="1" max="1" width="8.28515625" style="39" customWidth="1"/>
    <col min="2" max="2" width="1.85546875" style="39" bestFit="1" customWidth="1"/>
    <col min="3" max="3" width="2.140625" style="39" bestFit="1" customWidth="1"/>
    <col min="4" max="11" width="2.5703125" style="39" bestFit="1" customWidth="1"/>
    <col min="12" max="12" width="2.42578125" style="39" customWidth="1"/>
    <col min="13" max="15" width="2.5703125" style="39" bestFit="1" customWidth="1"/>
    <col min="16" max="16" width="2.42578125" style="39" bestFit="1" customWidth="1"/>
    <col min="17" max="20" width="2.5703125" style="39" bestFit="1" customWidth="1"/>
    <col min="21" max="21" width="2.42578125" style="39" bestFit="1" customWidth="1"/>
    <col min="22" max="24" width="2.5703125" style="39" bestFit="1" customWidth="1"/>
    <col min="25" max="25" width="2.42578125" style="39" bestFit="1" customWidth="1"/>
    <col min="26" max="28" width="2.5703125" style="39" bestFit="1" customWidth="1"/>
    <col min="29" max="29" width="2.42578125" style="39" bestFit="1" customWidth="1"/>
    <col min="30" max="41" width="2.5703125" style="39" bestFit="1" customWidth="1"/>
    <col min="42" max="42" width="2.42578125" style="39" bestFit="1" customWidth="1"/>
    <col min="43" max="45" width="2.5703125" style="39" bestFit="1" customWidth="1"/>
    <col min="46" max="46" width="2.42578125" style="39" customWidth="1"/>
    <col min="47" max="50" width="2.5703125" style="39" bestFit="1" customWidth="1"/>
    <col min="51" max="51" width="2.42578125" style="39" customWidth="1"/>
    <col min="52" max="54" width="2.5703125" style="39" bestFit="1" customWidth="1"/>
    <col min="55" max="16384" width="1.7109375" style="39"/>
  </cols>
  <sheetData>
    <row r="1" spans="1:314" ht="54" customHeight="1"/>
    <row r="2" spans="1:314" ht="12.75">
      <c r="J2" s="184" t="s">
        <v>157</v>
      </c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</row>
    <row r="4" spans="1:314" ht="84.75" customHeight="1">
      <c r="B4" s="185" t="s">
        <v>158</v>
      </c>
      <c r="C4" s="177" t="s">
        <v>159</v>
      </c>
      <c r="D4" s="177"/>
      <c r="E4" s="177"/>
      <c r="F4" s="177"/>
      <c r="G4" s="40"/>
      <c r="H4" s="177" t="s">
        <v>160</v>
      </c>
      <c r="I4" s="177"/>
      <c r="J4" s="177"/>
      <c r="K4" s="40"/>
      <c r="L4" s="177" t="s">
        <v>161</v>
      </c>
      <c r="M4" s="177"/>
      <c r="N4" s="177"/>
      <c r="O4" s="177"/>
      <c r="P4" s="177" t="s">
        <v>162</v>
      </c>
      <c r="Q4" s="177"/>
      <c r="R4" s="177"/>
      <c r="S4" s="177"/>
      <c r="T4" s="40"/>
      <c r="U4" s="177" t="s">
        <v>163</v>
      </c>
      <c r="V4" s="177"/>
      <c r="W4" s="177"/>
      <c r="X4" s="40"/>
      <c r="Y4" s="177" t="s">
        <v>164</v>
      </c>
      <c r="Z4" s="177"/>
      <c r="AA4" s="177"/>
      <c r="AB4" s="177"/>
      <c r="AC4" s="177" t="s">
        <v>165</v>
      </c>
      <c r="AD4" s="177"/>
      <c r="AE4" s="177"/>
      <c r="AF4" s="177"/>
      <c r="AG4" s="40"/>
      <c r="AH4" s="177" t="s">
        <v>166</v>
      </c>
      <c r="AI4" s="177"/>
      <c r="AJ4" s="177"/>
      <c r="AK4" s="40"/>
      <c r="AL4" s="177" t="s">
        <v>167</v>
      </c>
      <c r="AM4" s="177"/>
      <c r="AN4" s="177"/>
      <c r="AO4" s="177"/>
      <c r="AP4" s="177" t="s">
        <v>168</v>
      </c>
      <c r="AQ4" s="177"/>
      <c r="AR4" s="177"/>
      <c r="AS4" s="177"/>
      <c r="AT4" s="41"/>
      <c r="AU4" s="177" t="s">
        <v>169</v>
      </c>
      <c r="AV4" s="177"/>
      <c r="AW4" s="177"/>
      <c r="AX4" s="40"/>
      <c r="AY4" s="177" t="s">
        <v>170</v>
      </c>
      <c r="AZ4" s="177"/>
      <c r="BA4" s="177"/>
      <c r="BB4" s="177"/>
      <c r="BC4" s="42"/>
      <c r="BD4" s="42"/>
      <c r="BE4" s="42"/>
    </row>
    <row r="5" spans="1:314" ht="9.9499999999999993" customHeight="1">
      <c r="B5" s="185"/>
      <c r="C5" s="40">
        <v>1</v>
      </c>
      <c r="D5" s="40">
        <v>8</v>
      </c>
      <c r="E5" s="40">
        <v>15</v>
      </c>
      <c r="F5" s="40">
        <v>22</v>
      </c>
      <c r="G5" s="40">
        <v>29</v>
      </c>
      <c r="H5" s="40">
        <v>6</v>
      </c>
      <c r="I5" s="40">
        <v>13</v>
      </c>
      <c r="J5" s="40">
        <v>20</v>
      </c>
      <c r="K5" s="40">
        <v>27</v>
      </c>
      <c r="L5" s="40">
        <v>3</v>
      </c>
      <c r="M5" s="40">
        <v>10</v>
      </c>
      <c r="N5" s="40">
        <v>17</v>
      </c>
      <c r="O5" s="40">
        <v>24</v>
      </c>
      <c r="P5" s="40">
        <v>1</v>
      </c>
      <c r="Q5" s="40">
        <v>8</v>
      </c>
      <c r="R5" s="40">
        <v>15</v>
      </c>
      <c r="S5" s="40">
        <v>22</v>
      </c>
      <c r="T5" s="40">
        <v>29</v>
      </c>
      <c r="U5" s="40">
        <v>2</v>
      </c>
      <c r="V5" s="40">
        <v>9</v>
      </c>
      <c r="W5" s="40">
        <v>16</v>
      </c>
      <c r="X5" s="40">
        <v>23</v>
      </c>
      <c r="Y5" s="40">
        <v>2</v>
      </c>
      <c r="Z5" s="40">
        <v>9</v>
      </c>
      <c r="AA5" s="40">
        <v>16</v>
      </c>
      <c r="AB5" s="40">
        <v>23</v>
      </c>
      <c r="AC5" s="40">
        <v>2</v>
      </c>
      <c r="AD5" s="40">
        <v>9</v>
      </c>
      <c r="AE5" s="40">
        <v>16</v>
      </c>
      <c r="AF5" s="40">
        <v>23</v>
      </c>
      <c r="AG5" s="40">
        <v>30</v>
      </c>
      <c r="AH5" s="40">
        <v>6</v>
      </c>
      <c r="AI5" s="40">
        <v>13</v>
      </c>
      <c r="AJ5" s="40">
        <v>20</v>
      </c>
      <c r="AK5" s="40">
        <v>27</v>
      </c>
      <c r="AL5" s="40">
        <v>4</v>
      </c>
      <c r="AM5" s="40">
        <v>11</v>
      </c>
      <c r="AN5" s="40">
        <v>18</v>
      </c>
      <c r="AO5" s="40">
        <v>25</v>
      </c>
      <c r="AP5" s="40">
        <v>1</v>
      </c>
      <c r="AQ5" s="40">
        <v>8</v>
      </c>
      <c r="AR5" s="40">
        <v>15</v>
      </c>
      <c r="AS5" s="40">
        <v>22</v>
      </c>
      <c r="AT5" s="40">
        <v>29</v>
      </c>
      <c r="AU5" s="40">
        <v>6</v>
      </c>
      <c r="AV5" s="40">
        <v>13</v>
      </c>
      <c r="AW5" s="40">
        <v>20</v>
      </c>
      <c r="AX5" s="40">
        <v>27</v>
      </c>
      <c r="AY5" s="40">
        <v>3</v>
      </c>
      <c r="AZ5" s="40">
        <v>10</v>
      </c>
      <c r="BA5" s="40">
        <v>17</v>
      </c>
      <c r="BB5" s="40">
        <v>24</v>
      </c>
      <c r="BC5" s="42"/>
      <c r="BD5" s="42"/>
      <c r="BE5" s="42"/>
    </row>
    <row r="6" spans="1:314" ht="9.9499999999999993" customHeight="1">
      <c r="B6" s="185"/>
      <c r="C6" s="40">
        <v>7</v>
      </c>
      <c r="D6" s="40">
        <v>14</v>
      </c>
      <c r="E6" s="40">
        <v>21</v>
      </c>
      <c r="F6" s="40">
        <v>28</v>
      </c>
      <c r="G6" s="40">
        <v>5</v>
      </c>
      <c r="H6" s="40">
        <v>12</v>
      </c>
      <c r="I6" s="40">
        <v>19</v>
      </c>
      <c r="J6" s="40">
        <v>26</v>
      </c>
      <c r="K6" s="40">
        <v>2</v>
      </c>
      <c r="L6" s="40">
        <v>9</v>
      </c>
      <c r="M6" s="40">
        <v>16</v>
      </c>
      <c r="N6" s="40">
        <v>23</v>
      </c>
      <c r="O6" s="40">
        <v>30</v>
      </c>
      <c r="P6" s="40">
        <v>7</v>
      </c>
      <c r="Q6" s="40">
        <v>14</v>
      </c>
      <c r="R6" s="40">
        <v>21</v>
      </c>
      <c r="S6" s="40">
        <v>28</v>
      </c>
      <c r="T6" s="40">
        <v>4</v>
      </c>
      <c r="U6" s="40">
        <v>8</v>
      </c>
      <c r="V6" s="40">
        <v>15</v>
      </c>
      <c r="W6" s="40">
        <v>22</v>
      </c>
      <c r="X6" s="40">
        <v>1</v>
      </c>
      <c r="Y6" s="40">
        <v>8</v>
      </c>
      <c r="Z6" s="40">
        <v>15</v>
      </c>
      <c r="AA6" s="40">
        <v>22</v>
      </c>
      <c r="AB6" s="40">
        <v>1</v>
      </c>
      <c r="AC6" s="40">
        <v>8</v>
      </c>
      <c r="AD6" s="40">
        <v>15</v>
      </c>
      <c r="AE6" s="40">
        <v>22</v>
      </c>
      <c r="AF6" s="40">
        <v>29</v>
      </c>
      <c r="AG6" s="40">
        <v>5</v>
      </c>
      <c r="AH6" s="40">
        <v>12</v>
      </c>
      <c r="AI6" s="40">
        <v>19</v>
      </c>
      <c r="AJ6" s="40">
        <v>26</v>
      </c>
      <c r="AK6" s="40">
        <v>3</v>
      </c>
      <c r="AL6" s="40">
        <v>19</v>
      </c>
      <c r="AM6" s="40">
        <v>17</v>
      </c>
      <c r="AN6" s="40">
        <v>24</v>
      </c>
      <c r="AO6" s="40">
        <v>31</v>
      </c>
      <c r="AP6" s="40">
        <v>7</v>
      </c>
      <c r="AQ6" s="40">
        <v>14</v>
      </c>
      <c r="AR6" s="40">
        <v>21</v>
      </c>
      <c r="AS6" s="40">
        <v>28</v>
      </c>
      <c r="AT6" s="40">
        <v>5</v>
      </c>
      <c r="AU6" s="40">
        <v>12</v>
      </c>
      <c r="AV6" s="40">
        <v>19</v>
      </c>
      <c r="AW6" s="40">
        <v>26</v>
      </c>
      <c r="AX6" s="40">
        <v>2</v>
      </c>
      <c r="AY6" s="40">
        <v>9</v>
      </c>
      <c r="AZ6" s="40">
        <v>16</v>
      </c>
      <c r="BA6" s="40">
        <v>23</v>
      </c>
      <c r="BB6" s="40">
        <v>31</v>
      </c>
      <c r="BC6" s="42"/>
      <c r="BD6" s="42"/>
      <c r="BE6" s="42"/>
    </row>
    <row r="7" spans="1:314" ht="9.9499999999999993" customHeight="1">
      <c r="B7" s="40">
        <v>1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 t="s">
        <v>172</v>
      </c>
      <c r="U7" s="40" t="s">
        <v>172</v>
      </c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 t="s">
        <v>173</v>
      </c>
      <c r="AS7" s="40" t="s">
        <v>173</v>
      </c>
      <c r="AT7" s="40" t="s">
        <v>172</v>
      </c>
      <c r="AU7" s="40" t="s">
        <v>172</v>
      </c>
      <c r="AV7" s="40" t="s">
        <v>172</v>
      </c>
      <c r="AW7" s="40" t="s">
        <v>172</v>
      </c>
      <c r="AX7" s="40" t="s">
        <v>172</v>
      </c>
      <c r="AY7" s="40" t="s">
        <v>172</v>
      </c>
      <c r="AZ7" s="40" t="s">
        <v>172</v>
      </c>
      <c r="BA7" s="40" t="s">
        <v>172</v>
      </c>
      <c r="BB7" s="40" t="s">
        <v>172</v>
      </c>
      <c r="BC7" s="42"/>
      <c r="BD7" s="42"/>
      <c r="BE7" s="42"/>
    </row>
    <row r="8" spans="1:314" ht="9.9499999999999993" customHeight="1">
      <c r="B8" s="40">
        <v>2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 t="s">
        <v>174</v>
      </c>
      <c r="S8" s="40" t="s">
        <v>174</v>
      </c>
      <c r="T8" s="40" t="s">
        <v>172</v>
      </c>
      <c r="U8" s="40" t="s">
        <v>172</v>
      </c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 t="s">
        <v>173</v>
      </c>
      <c r="AR8" s="40" t="s">
        <v>174</v>
      </c>
      <c r="AS8" s="40" t="s">
        <v>174</v>
      </c>
      <c r="AT8" s="40" t="s">
        <v>172</v>
      </c>
      <c r="AU8" s="40" t="s">
        <v>172</v>
      </c>
      <c r="AV8" s="40" t="s">
        <v>172</v>
      </c>
      <c r="AW8" s="40" t="s">
        <v>172</v>
      </c>
      <c r="AX8" s="40" t="s">
        <v>172</v>
      </c>
      <c r="AY8" s="40" t="s">
        <v>172</v>
      </c>
      <c r="AZ8" s="40" t="s">
        <v>172</v>
      </c>
      <c r="BA8" s="40" t="s">
        <v>172</v>
      </c>
      <c r="BB8" s="40" t="s">
        <v>172</v>
      </c>
      <c r="BC8" s="42"/>
      <c r="BD8" s="42"/>
      <c r="BE8" s="42"/>
    </row>
    <row r="9" spans="1:314" ht="9.9499999999999993" customHeight="1">
      <c r="B9" s="43">
        <v>3</v>
      </c>
      <c r="C9" s="43"/>
      <c r="D9" s="43"/>
      <c r="E9" s="43"/>
      <c r="F9" s="43"/>
      <c r="G9" s="43"/>
      <c r="H9" s="43"/>
      <c r="I9" s="43"/>
      <c r="J9" s="43"/>
      <c r="K9" s="43" t="s">
        <v>174</v>
      </c>
      <c r="L9" s="43" t="s">
        <v>174</v>
      </c>
      <c r="M9" s="40"/>
      <c r="N9" s="40"/>
      <c r="O9" s="40"/>
      <c r="P9" s="40" t="s">
        <v>175</v>
      </c>
      <c r="Q9" s="40" t="s">
        <v>175</v>
      </c>
      <c r="R9" s="40" t="s">
        <v>175</v>
      </c>
      <c r="S9" s="43" t="s">
        <v>173</v>
      </c>
      <c r="T9" s="43" t="s">
        <v>172</v>
      </c>
      <c r="U9" s="43" t="s">
        <v>172</v>
      </c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0"/>
      <c r="AM9" s="40" t="s">
        <v>174</v>
      </c>
      <c r="AN9" s="40" t="s">
        <v>174</v>
      </c>
      <c r="AO9" s="40" t="s">
        <v>173</v>
      </c>
      <c r="AP9" s="43" t="s">
        <v>175</v>
      </c>
      <c r="AQ9" s="40" t="s">
        <v>175</v>
      </c>
      <c r="AR9" s="40" t="s">
        <v>175</v>
      </c>
      <c r="AS9" s="40" t="s">
        <v>175</v>
      </c>
      <c r="AT9" s="40" t="s">
        <v>175</v>
      </c>
      <c r="AU9" s="40" t="s">
        <v>172</v>
      </c>
      <c r="AV9" s="40" t="s">
        <v>172</v>
      </c>
      <c r="AW9" s="40" t="s">
        <v>172</v>
      </c>
      <c r="AX9" s="40" t="s">
        <v>172</v>
      </c>
      <c r="AY9" s="40" t="s">
        <v>172</v>
      </c>
      <c r="AZ9" s="40" t="s">
        <v>172</v>
      </c>
      <c r="BA9" s="40" t="s">
        <v>172</v>
      </c>
      <c r="BB9" s="40" t="s">
        <v>172</v>
      </c>
      <c r="BC9" s="42"/>
      <c r="BD9" s="42"/>
      <c r="BE9" s="42"/>
    </row>
    <row r="10" spans="1:314" s="40" customFormat="1" ht="9.9499999999999993" customHeight="1">
      <c r="A10" s="42"/>
      <c r="B10" s="40">
        <v>4</v>
      </c>
      <c r="I10" s="40" t="s">
        <v>174</v>
      </c>
      <c r="J10" s="40" t="s">
        <v>174</v>
      </c>
      <c r="K10" s="40" t="s">
        <v>174</v>
      </c>
      <c r="P10" s="40" t="s">
        <v>175</v>
      </c>
      <c r="Q10" s="40" t="s">
        <v>175</v>
      </c>
      <c r="R10" s="40" t="s">
        <v>175</v>
      </c>
      <c r="S10" s="40" t="s">
        <v>173</v>
      </c>
      <c r="T10" s="40" t="s">
        <v>172</v>
      </c>
      <c r="U10" s="40" t="s">
        <v>172</v>
      </c>
      <c r="AD10" s="40" t="s">
        <v>174</v>
      </c>
      <c r="AE10" s="40" t="s">
        <v>175</v>
      </c>
      <c r="AF10" s="40" t="s">
        <v>175</v>
      </c>
      <c r="AI10" s="40" t="s">
        <v>173</v>
      </c>
      <c r="AJ10" s="40" t="s">
        <v>176</v>
      </c>
      <c r="AK10" s="40" t="s">
        <v>176</v>
      </c>
      <c r="AL10" s="40" t="s">
        <v>176</v>
      </c>
      <c r="AM10" s="40" t="s">
        <v>176</v>
      </c>
      <c r="AN10" s="40" t="s">
        <v>177</v>
      </c>
      <c r="AO10" s="40" t="s">
        <v>177</v>
      </c>
      <c r="AP10" s="40" t="s">
        <v>177</v>
      </c>
      <c r="AQ10" s="40" t="s">
        <v>177</v>
      </c>
      <c r="AR10" s="40" t="s">
        <v>177</v>
      </c>
      <c r="AS10" s="40" t="s">
        <v>177</v>
      </c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</row>
    <row r="11" spans="1:314" ht="9.9499999999999993" customHeight="1">
      <c r="C11" s="39">
        <v>1</v>
      </c>
      <c r="D11" s="39">
        <v>2</v>
      </c>
      <c r="E11" s="39">
        <v>3</v>
      </c>
      <c r="F11" s="39">
        <v>4</v>
      </c>
      <c r="G11" s="39">
        <v>5</v>
      </c>
      <c r="H11" s="39">
        <v>6</v>
      </c>
      <c r="I11" s="39">
        <v>7</v>
      </c>
      <c r="J11" s="39">
        <v>8</v>
      </c>
      <c r="K11" s="39">
        <v>9</v>
      </c>
      <c r="L11" s="39">
        <v>10</v>
      </c>
      <c r="M11" s="39">
        <v>11</v>
      </c>
      <c r="N11" s="39">
        <v>12</v>
      </c>
      <c r="O11" s="39">
        <v>13</v>
      </c>
      <c r="P11" s="39">
        <v>14</v>
      </c>
      <c r="Q11" s="39">
        <v>15</v>
      </c>
      <c r="R11" s="39">
        <v>16</v>
      </c>
      <c r="S11" s="39">
        <v>17</v>
      </c>
      <c r="T11" s="39">
        <v>18</v>
      </c>
      <c r="U11" s="39">
        <v>19</v>
      </c>
      <c r="V11" s="39">
        <v>20</v>
      </c>
      <c r="W11" s="39">
        <v>21</v>
      </c>
      <c r="X11" s="39">
        <v>22</v>
      </c>
      <c r="Y11" s="39">
        <v>23</v>
      </c>
      <c r="Z11" s="39">
        <v>24</v>
      </c>
      <c r="AA11" s="39">
        <v>25</v>
      </c>
      <c r="AB11" s="39">
        <v>26</v>
      </c>
      <c r="AC11" s="39">
        <v>27</v>
      </c>
      <c r="AD11" s="39">
        <v>28</v>
      </c>
      <c r="AE11" s="39">
        <v>29</v>
      </c>
      <c r="AF11" s="39">
        <v>30</v>
      </c>
      <c r="AG11" s="39">
        <v>31</v>
      </c>
      <c r="AH11" s="39">
        <v>32</v>
      </c>
      <c r="AI11" s="39">
        <v>33</v>
      </c>
      <c r="AJ11" s="39">
        <v>34</v>
      </c>
      <c r="AK11" s="39">
        <v>35</v>
      </c>
      <c r="AL11" s="39">
        <v>36</v>
      </c>
      <c r="AM11" s="39">
        <v>37</v>
      </c>
      <c r="AN11" s="39">
        <v>38</v>
      </c>
      <c r="AO11" s="39">
        <v>39</v>
      </c>
      <c r="AP11" s="39">
        <v>40</v>
      </c>
      <c r="AQ11" s="39">
        <v>41</v>
      </c>
      <c r="AR11" s="39">
        <v>42</v>
      </c>
      <c r="AS11" s="39">
        <v>43</v>
      </c>
      <c r="AT11" s="39">
        <v>44</v>
      </c>
      <c r="AU11" s="39">
        <v>45</v>
      </c>
      <c r="AV11" s="39">
        <v>46</v>
      </c>
      <c r="AW11" s="39">
        <v>47</v>
      </c>
      <c r="AX11" s="39">
        <v>48</v>
      </c>
      <c r="AY11" s="39">
        <v>49</v>
      </c>
      <c r="AZ11" s="39">
        <v>50</v>
      </c>
      <c r="BA11" s="39">
        <v>51</v>
      </c>
      <c r="BB11" s="39">
        <v>52</v>
      </c>
    </row>
    <row r="12" spans="1:314" ht="9.9499999999999993" customHeight="1">
      <c r="AX12" s="179"/>
      <c r="AY12" s="179"/>
      <c r="AZ12" s="179"/>
      <c r="BA12" s="179"/>
      <c r="BB12" s="179"/>
    </row>
    <row r="15" spans="1:314" ht="9.9499999999999993" customHeight="1">
      <c r="D15" s="180" t="s">
        <v>178</v>
      </c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</row>
    <row r="16" spans="1:314" ht="9.9499999999999993" customHeight="1">
      <c r="J16" s="29"/>
    </row>
    <row r="17" spans="5:49" ht="9.9499999999999993" customHeight="1">
      <c r="E17" s="181"/>
      <c r="F17" s="181"/>
      <c r="G17" s="44" t="s">
        <v>172</v>
      </c>
      <c r="H17" s="178" t="s">
        <v>179</v>
      </c>
      <c r="I17" s="178"/>
      <c r="J17" s="178"/>
      <c r="K17" s="178"/>
      <c r="L17" s="178"/>
      <c r="M17" s="178"/>
      <c r="N17" s="178"/>
      <c r="O17" s="178"/>
      <c r="R17" s="181" t="s">
        <v>175</v>
      </c>
      <c r="S17" s="181"/>
      <c r="T17" s="44" t="s">
        <v>172</v>
      </c>
      <c r="U17" s="178" t="s">
        <v>90</v>
      </c>
      <c r="V17" s="178"/>
      <c r="W17" s="178"/>
      <c r="X17" s="178"/>
      <c r="Y17" s="178"/>
      <c r="Z17" s="178"/>
      <c r="AA17" s="178"/>
      <c r="AB17" s="178"/>
      <c r="AC17" s="182"/>
      <c r="AD17" s="181" t="s">
        <v>172</v>
      </c>
      <c r="AE17" s="181"/>
      <c r="AF17" s="44" t="s">
        <v>172</v>
      </c>
      <c r="AG17" s="178" t="s">
        <v>93</v>
      </c>
      <c r="AH17" s="178"/>
      <c r="AI17" s="178"/>
      <c r="AJ17" s="178"/>
      <c r="AN17" s="181" t="s">
        <v>176</v>
      </c>
      <c r="AO17" s="181"/>
      <c r="AP17" s="44" t="s">
        <v>172</v>
      </c>
      <c r="AQ17" s="183" t="s">
        <v>180</v>
      </c>
      <c r="AR17" s="183"/>
      <c r="AS17" s="183"/>
      <c r="AT17" s="183"/>
      <c r="AU17" s="183"/>
      <c r="AV17" s="183"/>
      <c r="AW17" s="183"/>
    </row>
    <row r="19" spans="5:49" ht="9.9499999999999993" customHeight="1">
      <c r="E19" s="181" t="s">
        <v>174</v>
      </c>
      <c r="F19" s="181"/>
      <c r="G19" s="44" t="s">
        <v>172</v>
      </c>
      <c r="H19" s="178" t="s">
        <v>89</v>
      </c>
      <c r="I19" s="178"/>
      <c r="J19" s="178"/>
      <c r="K19" s="178"/>
      <c r="L19" s="178"/>
      <c r="M19" s="178"/>
      <c r="N19" s="178"/>
      <c r="O19" s="178"/>
      <c r="R19" s="181" t="s">
        <v>173</v>
      </c>
      <c r="S19" s="181"/>
      <c r="T19" s="44" t="s">
        <v>172</v>
      </c>
      <c r="U19" s="178" t="s">
        <v>181</v>
      </c>
      <c r="V19" s="178"/>
      <c r="W19" s="178"/>
      <c r="X19" s="178"/>
      <c r="Y19" s="178"/>
      <c r="Z19" s="178"/>
      <c r="AA19" s="178"/>
      <c r="AB19" s="178"/>
      <c r="AC19" s="182"/>
      <c r="AD19" s="181" t="s">
        <v>177</v>
      </c>
      <c r="AE19" s="181"/>
      <c r="AF19" s="44" t="s">
        <v>172</v>
      </c>
      <c r="AG19" s="178" t="s">
        <v>171</v>
      </c>
      <c r="AH19" s="178"/>
      <c r="AI19" s="178"/>
      <c r="AJ19" s="178"/>
      <c r="AK19" s="178"/>
      <c r="AL19" s="178"/>
      <c r="AM19" s="178"/>
    </row>
    <row r="25" spans="5:49" ht="9.9499999999999993" customHeight="1">
      <c r="AK25" s="39" t="s">
        <v>182</v>
      </c>
    </row>
    <row r="39" spans="37:37" ht="9.9499999999999993" customHeight="1">
      <c r="AK39" s="39" t="s">
        <v>182</v>
      </c>
    </row>
  </sheetData>
  <mergeCells count="30">
    <mergeCell ref="AD19:AE19"/>
    <mergeCell ref="J2:AU2"/>
    <mergeCell ref="B4:B6"/>
    <mergeCell ref="C4:F4"/>
    <mergeCell ref="H4:J4"/>
    <mergeCell ref="L4:O4"/>
    <mergeCell ref="P4:S4"/>
    <mergeCell ref="U4:W4"/>
    <mergeCell ref="Y4:AB4"/>
    <mergeCell ref="AC4:AF4"/>
    <mergeCell ref="AH4:AJ4"/>
    <mergeCell ref="AL4:AO4"/>
    <mergeCell ref="AP4:AS4"/>
    <mergeCell ref="AU4:AW4"/>
    <mergeCell ref="AY4:BB4"/>
    <mergeCell ref="AG19:AM19"/>
    <mergeCell ref="AX12:BB12"/>
    <mergeCell ref="D15:AB15"/>
    <mergeCell ref="E17:F17"/>
    <mergeCell ref="H17:O17"/>
    <mergeCell ref="R17:S17"/>
    <mergeCell ref="U17:AC17"/>
    <mergeCell ref="AD17:AE17"/>
    <mergeCell ref="AG17:AJ17"/>
    <mergeCell ref="AN17:AO17"/>
    <mergeCell ref="AQ17:AW17"/>
    <mergeCell ref="E19:F19"/>
    <mergeCell ref="H19:O19"/>
    <mergeCell ref="R19:S19"/>
    <mergeCell ref="U19:AC19"/>
  </mergeCells>
  <pageMargins left="0" right="0" top="0.74803149606299213" bottom="0.74803149606299213" header="0.31496062992125984" footer="0.31496062992125984"/>
  <pageSetup paperSize="9" scale="93" orientation="landscape" r:id="rId1"/>
  <colBreaks count="1" manualBreakCount="1">
    <brk id="5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32"/>
  <sheetViews>
    <sheetView view="pageBreakPreview" zoomScale="80" zoomScaleSheetLayoutView="80" workbookViewId="0">
      <selection activeCell="B24" sqref="B24"/>
    </sheetView>
  </sheetViews>
  <sheetFormatPr defaultRowHeight="18.75"/>
  <cols>
    <col min="1" max="1" width="5.5703125" style="86" customWidth="1"/>
    <col min="2" max="2" width="93.42578125" bestFit="1" customWidth="1"/>
  </cols>
  <sheetData>
    <row r="1" spans="1:2">
      <c r="A1" s="88"/>
      <c r="B1" s="35" t="s">
        <v>149</v>
      </c>
    </row>
    <row r="2" spans="1:2">
      <c r="A2" s="88"/>
      <c r="B2" s="35" t="s">
        <v>150</v>
      </c>
    </row>
    <row r="3" spans="1:2">
      <c r="A3" s="88" t="s">
        <v>151</v>
      </c>
      <c r="B3" s="35" t="s">
        <v>152</v>
      </c>
    </row>
    <row r="4" spans="1:2">
      <c r="A4" s="88"/>
      <c r="B4" s="36" t="s">
        <v>153</v>
      </c>
    </row>
    <row r="5" spans="1:2">
      <c r="A5" s="88">
        <v>1</v>
      </c>
      <c r="B5" s="125" t="s">
        <v>238</v>
      </c>
    </row>
    <row r="6" spans="1:2" s="85" customFormat="1">
      <c r="A6" s="89">
        <v>2</v>
      </c>
      <c r="B6" s="87" t="s">
        <v>203</v>
      </c>
    </row>
    <row r="7" spans="1:2" s="85" customFormat="1">
      <c r="A7" s="88">
        <v>3</v>
      </c>
      <c r="B7" s="87" t="s">
        <v>188</v>
      </c>
    </row>
    <row r="8" spans="1:2" s="85" customFormat="1">
      <c r="A8" s="89">
        <v>4</v>
      </c>
      <c r="B8" s="87" t="s">
        <v>189</v>
      </c>
    </row>
    <row r="9" spans="1:2" s="85" customFormat="1">
      <c r="A9" s="88">
        <v>5</v>
      </c>
      <c r="B9" s="87" t="s">
        <v>239</v>
      </c>
    </row>
    <row r="10" spans="1:2" s="85" customFormat="1">
      <c r="A10" s="89">
        <v>6</v>
      </c>
      <c r="B10" s="87" t="s">
        <v>190</v>
      </c>
    </row>
    <row r="11" spans="1:2" s="85" customFormat="1">
      <c r="A11" s="88">
        <v>7</v>
      </c>
      <c r="B11" s="87" t="s">
        <v>249</v>
      </c>
    </row>
    <row r="12" spans="1:2" s="85" customFormat="1">
      <c r="A12" s="89">
        <v>8</v>
      </c>
      <c r="B12" s="87" t="s">
        <v>191</v>
      </c>
    </row>
    <row r="13" spans="1:2" s="85" customFormat="1">
      <c r="A13" s="88">
        <v>9</v>
      </c>
      <c r="B13" s="87" t="s">
        <v>240</v>
      </c>
    </row>
    <row r="14" spans="1:2" s="85" customFormat="1">
      <c r="A14" s="89">
        <v>10</v>
      </c>
      <c r="B14" s="87" t="s">
        <v>241</v>
      </c>
    </row>
    <row r="15" spans="1:2" s="85" customFormat="1">
      <c r="A15" s="88">
        <v>11</v>
      </c>
      <c r="B15" s="87" t="s">
        <v>242</v>
      </c>
    </row>
    <row r="16" spans="1:2" s="85" customFormat="1">
      <c r="A16" s="89">
        <v>12</v>
      </c>
      <c r="B16" s="87" t="s">
        <v>243</v>
      </c>
    </row>
    <row r="17" spans="1:2" s="85" customFormat="1">
      <c r="A17" s="88">
        <v>13</v>
      </c>
      <c r="B17" s="87" t="s">
        <v>244</v>
      </c>
    </row>
    <row r="18" spans="1:2">
      <c r="A18" s="88"/>
      <c r="B18" s="36" t="s">
        <v>154</v>
      </c>
    </row>
    <row r="19" spans="1:2">
      <c r="A19" s="88">
        <v>1</v>
      </c>
      <c r="B19" s="65" t="s">
        <v>245</v>
      </c>
    </row>
    <row r="20" spans="1:2">
      <c r="A20" s="88">
        <v>2</v>
      </c>
      <c r="B20" s="65" t="s">
        <v>246</v>
      </c>
    </row>
    <row r="21" spans="1:2">
      <c r="A21" s="88">
        <v>3</v>
      </c>
      <c r="B21" s="88" t="s">
        <v>247</v>
      </c>
    </row>
    <row r="22" spans="1:2">
      <c r="A22" s="88">
        <v>4</v>
      </c>
      <c r="B22" s="65" t="s">
        <v>250</v>
      </c>
    </row>
    <row r="23" spans="1:2">
      <c r="A23" s="88">
        <v>6</v>
      </c>
      <c r="B23" s="65" t="s">
        <v>192</v>
      </c>
    </row>
    <row r="24" spans="1:2">
      <c r="A24" s="88"/>
      <c r="B24" s="36" t="s">
        <v>251</v>
      </c>
    </row>
    <row r="25" spans="1:2">
      <c r="A25" s="88">
        <v>1</v>
      </c>
      <c r="B25" s="65" t="s">
        <v>248</v>
      </c>
    </row>
    <row r="26" spans="1:2">
      <c r="A26" s="88"/>
      <c r="B26" s="37" t="s">
        <v>155</v>
      </c>
    </row>
    <row r="27" spans="1:2">
      <c r="A27" s="88">
        <v>1</v>
      </c>
      <c r="B27" s="38" t="s">
        <v>204</v>
      </c>
    </row>
    <row r="28" spans="1:2">
      <c r="A28" s="88">
        <v>2</v>
      </c>
      <c r="B28" s="38" t="s">
        <v>205</v>
      </c>
    </row>
    <row r="29" spans="1:2">
      <c r="A29" s="88">
        <v>3</v>
      </c>
      <c r="B29" s="38" t="s">
        <v>206</v>
      </c>
    </row>
    <row r="30" spans="1:2">
      <c r="A30" s="88"/>
      <c r="B30" s="36" t="s">
        <v>156</v>
      </c>
    </row>
    <row r="31" spans="1:2">
      <c r="A31" s="88">
        <v>1</v>
      </c>
      <c r="B31" s="38" t="s">
        <v>207</v>
      </c>
    </row>
    <row r="32" spans="1:2">
      <c r="A32" s="88">
        <v>2</v>
      </c>
      <c r="B32" s="38" t="s">
        <v>208</v>
      </c>
    </row>
  </sheetData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Титул</vt:lpstr>
      <vt:lpstr>Сводные</vt:lpstr>
      <vt:lpstr>План уч проц</vt:lpstr>
      <vt:lpstr>Лист3</vt:lpstr>
      <vt:lpstr>Календарный график</vt:lpstr>
      <vt:lpstr>Перечень кабинетов</vt:lpstr>
      <vt:lpstr>'План уч проц'!_ftn1</vt:lpstr>
      <vt:lpstr>'План уч проц'!_ftn2</vt:lpstr>
      <vt:lpstr>'План уч проц'!_ftnref1</vt:lpstr>
      <vt:lpstr>'План уч проц'!_ftnref2</vt:lpstr>
      <vt:lpstr>год</vt:lpstr>
      <vt:lpstr>мес</vt:lpstr>
      <vt:lpstr>'План уч проц'!Область_печати</vt:lpstr>
      <vt:lpstr>Сводные!Область_печати</vt:lpstr>
      <vt:lpstr>образ</vt:lpstr>
      <vt:lpstr>очная</vt:lpstr>
      <vt:lpstr>прог</vt:lpstr>
      <vt:lpstr>уров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Glavmppk</cp:lastModifiedBy>
  <cp:lastPrinted>2013-06-11T08:57:52Z</cp:lastPrinted>
  <dcterms:created xsi:type="dcterms:W3CDTF">2011-01-23T12:32:27Z</dcterms:created>
  <dcterms:modified xsi:type="dcterms:W3CDTF">2013-06-19T08:24:40Z</dcterms:modified>
</cp:coreProperties>
</file>